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13545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<sst xmlns="http://schemas.openxmlformats.org/spreadsheetml/2006/main" count="1613" uniqueCount="290">
  <si>
    <t>MUNICIPIO DE TECOMAN, COL.</t>
  </si>
  <si>
    <t>Sistema Integral de Contabilidad Gubernamental</t>
  </si>
  <si>
    <t>ESTADO ANALITICO DEL EJERCICIO DEL PRESUPUESTO DE EGRESOS</t>
  </si>
  <si>
    <t>Análisis: Objeto del Gasto</t>
  </si>
  <si>
    <t/>
  </si>
  <si>
    <t>N</t>
  </si>
  <si>
    <t>Cap</t>
  </si>
  <si>
    <t>Con</t>
  </si>
  <si>
    <t>PGen</t>
  </si>
  <si>
    <t>PEsp</t>
  </si>
  <si>
    <t>Descripción</t>
  </si>
  <si>
    <t>0</t>
  </si>
  <si>
    <t>01</t>
  </si>
  <si>
    <t>00</t>
  </si>
  <si>
    <t>SERVICIOS PERSONALES</t>
  </si>
  <si>
    <t>REMUNERACIONES AL PERSONAL DE CARACTER PERMANENTE</t>
  </si>
  <si>
    <t>DIETAS</t>
  </si>
  <si>
    <t>1</t>
  </si>
  <si>
    <t>DIETA A REGIDORES, SÍNDICO Y PRESIDENTE MUNICIPAL</t>
  </si>
  <si>
    <t>03</t>
  </si>
  <si>
    <t>SUELDOS BASE AL PERSONAL PERMANENTE</t>
  </si>
  <si>
    <t xml:space="preserve">SUELDO </t>
  </si>
  <si>
    <t>QUINQUENIOS</t>
  </si>
  <si>
    <t>02</t>
  </si>
  <si>
    <t>REMUNERACIONES AL PERSONAL DE CARÁCTER TRANSITORIO</t>
  </si>
  <si>
    <t>SUELDOS BASE AL PERSONAL EVENTUAL</t>
  </si>
  <si>
    <t>SUELDO A PERSONAL EVENTUAL</t>
  </si>
  <si>
    <t>REMUNERACIONES ADICIONALES Y ESPECIALES</t>
  </si>
  <si>
    <t>PRIMAS DE VACACIONES, DOMINICAL Y GRATIFICACIÓN DE FIN DE AÑO</t>
  </si>
  <si>
    <t>PRIMA VACACIONAL</t>
  </si>
  <si>
    <t>PRIMA DOMINICAL</t>
  </si>
  <si>
    <t>PRIMA DE RIESGO</t>
  </si>
  <si>
    <t>05</t>
  </si>
  <si>
    <t>AGUINALDO</t>
  </si>
  <si>
    <t>HORAS EXTRAORDINARIAS</t>
  </si>
  <si>
    <t>04</t>
  </si>
  <si>
    <t>COMPENSACIONES</t>
  </si>
  <si>
    <t>SEGURIDAD SOCIAL</t>
  </si>
  <si>
    <t>APORTACIONES DE SEGURIDAD SOCIAL</t>
  </si>
  <si>
    <t>CUOTAS AL IMSS</t>
  </si>
  <si>
    <t>PREVISIÓN SOCIAL MÚLTIPLE</t>
  </si>
  <si>
    <t>APORTACIONES AL SISTEMA PARA EL RETIRO</t>
  </si>
  <si>
    <t>RCV</t>
  </si>
  <si>
    <t>OTRAS PRESTACIONES SOCIALES Y ECONOMICAS</t>
  </si>
  <si>
    <t>CUOTAS PARA EL FONDO DE AHORRO Y FONDO DE TRABAJO</t>
  </si>
  <si>
    <t>FONDO DE AHORRO</t>
  </si>
  <si>
    <t>FONDO DE PENSIONES</t>
  </si>
  <si>
    <t>PRESTACIONES CONTRACTUALES</t>
  </si>
  <si>
    <t>09</t>
  </si>
  <si>
    <t>AYUDA DE TRANSPORTE</t>
  </si>
  <si>
    <t>10</t>
  </si>
  <si>
    <t>AYUDA PARA RENTA</t>
  </si>
  <si>
    <t>24</t>
  </si>
  <si>
    <t>BONO DE ASISTENCIA PERFECTA</t>
  </si>
  <si>
    <t>46</t>
  </si>
  <si>
    <t>CANASTA BÁSICA</t>
  </si>
  <si>
    <t>48</t>
  </si>
  <si>
    <t>DÌA 31</t>
  </si>
  <si>
    <t>50</t>
  </si>
  <si>
    <t>ESTIMULO PROFESIONAL</t>
  </si>
  <si>
    <t>52</t>
  </si>
  <si>
    <t>GASTOS DE EJECUCIÓN</t>
  </si>
  <si>
    <t>OTRAS PRESTACIONES SOCIALES Y ECONÓMICAS</t>
  </si>
  <si>
    <t>OTRAS PRESTACIONES</t>
  </si>
  <si>
    <t>06</t>
  </si>
  <si>
    <t>PREVISIONES</t>
  </si>
  <si>
    <t>PREVISIONES DE CARÁCTER LABORAL, ECONÓMICA Y DE SEGURIDAD SOCIAL</t>
  </si>
  <si>
    <t>PREVISIÓN PARA INC. SALARIALES</t>
  </si>
  <si>
    <t>MATERIALES Y SUMINISTROS</t>
  </si>
  <si>
    <t>MATERIALES DE ADMINISTRACION, EMISION DE DOCUMENTOS Y ARTICULOS OFICIALES</t>
  </si>
  <si>
    <t>MATERIALES, ÚTILES Y EQUIPOS MENORES DE OFICINA</t>
  </si>
  <si>
    <t>MATERIAL Y ÚTILES DE OFICINA</t>
  </si>
  <si>
    <t>MATERIAL DE LIMPIEZA</t>
  </si>
  <si>
    <t>MATERIAL DE IMPRESIÓN Y REPRODUCCIÓN</t>
  </si>
  <si>
    <t>MATERIAL Y ÚTILES DE IMPRESIÓN</t>
  </si>
  <si>
    <t>EQUIPOS MENORES DE OFICINA</t>
  </si>
  <si>
    <t>MATERIALES, ÚTILES Y EQUIPOS MENORES DE TECNOLOGÍAS DE LA INFORMACIÓN Y COMUNICACIONES</t>
  </si>
  <si>
    <t>INSUMOS Y EQUIPOS MENORES PARA PROCESAMIENTOS</t>
  </si>
  <si>
    <t>MATERIAL PARA ASEO, LIMPIEZA E HIGIENE</t>
  </si>
  <si>
    <t>ALIMENTOS Y UTENSILIOS</t>
  </si>
  <si>
    <t>PRODUCTOS ALIMENTICIOS PARA PERSONAS</t>
  </si>
  <si>
    <t>PRODUCTOS ALIMENTICIOS DERIVADOS DE PROGRAMAS INSTITUCIONALES</t>
  </si>
  <si>
    <t>UTENSILIOS PARA EL SERVICIO DE ALIMENTACIÓN</t>
  </si>
  <si>
    <t>MATERIALES Y ARTICULOS DE CONSTRUCCION Y DE REPARACION</t>
  </si>
  <si>
    <t>CEMENTO Y PRODUCTOS DE CONCRETO</t>
  </si>
  <si>
    <t>CEMENTO, PEGA AZULEJOS Y CONCRETOS</t>
  </si>
  <si>
    <t>MADERA Y PRODUCTOS DE MADERA</t>
  </si>
  <si>
    <t>MADERA Y SUS DERIVADOS</t>
  </si>
  <si>
    <t>MATERIAL ELÉCTRICO Y ELECTRÓNICO</t>
  </si>
  <si>
    <t>MATERIAL ELÉCTRICO Y ELECTRÓNICO PARA OFICINAS ADMINISTRATIVAS</t>
  </si>
  <si>
    <t>MATERIAL ELÉCTRICO PARA EL SISTEMA DE ALUMBRADO PÚBLICO</t>
  </si>
  <si>
    <t>MATERIAL ELECTRICO Y ELECTRONICO PARA SEMAFOROS</t>
  </si>
  <si>
    <t>OTROS MATERIALES Y ARTÍCULOS DE CONSTRUCCIÓN Y REPARACIÓN</t>
  </si>
  <si>
    <t>PRODUCTOS QUIMICOS, FARMACEUTICOS Y DE LABORATORIO</t>
  </si>
  <si>
    <t>FERTILIZANTES, PESTICIDAS Y OTROS AGROQUÍMICOS</t>
  </si>
  <si>
    <t>HIERBICIDAS Y PLAGUICIDAS.</t>
  </si>
  <si>
    <t>MEDICINAS Y PRODUCTOS FARMACÉUTICOS</t>
  </si>
  <si>
    <t>MEDICINAS Y PRODUCTOS FARMACÉUTICOS DE APLICACIÓN HUMANA Y ANIMAL.</t>
  </si>
  <si>
    <t>MATERIALES, ACCESORIOS Y SUMINISTROS MÉDICOS</t>
  </si>
  <si>
    <t>COMBUSTIBLES, LUBRICANTES Y ADITIVOS</t>
  </si>
  <si>
    <t>GASOLINA</t>
  </si>
  <si>
    <t>DIESEL</t>
  </si>
  <si>
    <t>ACEITES Y GRASAS</t>
  </si>
  <si>
    <t>07</t>
  </si>
  <si>
    <t>VESTUARIO, BLANCOS, PRENDAS DE PROTECCION Y ARTICULOS DEPORTIVOS</t>
  </si>
  <si>
    <t>PRENDAS DE SEGURIDAD Y PROTECCIÓN PERSONAL</t>
  </si>
  <si>
    <t>ROPA Y EQUIPO DE SEGURIDAD</t>
  </si>
  <si>
    <t>HERRAMIENTAS, REFACCIONES Y ACCESORIOS MENORES</t>
  </si>
  <si>
    <t>HERRAMIENTAS MENORES</t>
  </si>
  <si>
    <t>HERRAMIENTAS DE CARPINTERIA, SILVICULTURA, HORTICULTURA, GANADERÍA Y AGRICULTURA</t>
  </si>
  <si>
    <t>OTRAS HERRAMIENTAS Y ACCESORIOS MENORES</t>
  </si>
  <si>
    <t>REFACCIONES Y ACCESORIOS MENORES DE EQUIPO DE CÓMPUTO Y TECNOLOGÍAS DE LA INFORMACIÓN</t>
  </si>
  <si>
    <t xml:space="preserve">REFACCIONES Y ACCESORIOS  MENORES PARA EQUIPOS DE COMPUTO </t>
  </si>
  <si>
    <t>REFACCIONES Y ACCESORIOS MENORES DE EQUIPO DE TRANSPORTE</t>
  </si>
  <si>
    <t>08</t>
  </si>
  <si>
    <t>REFACCIONES Y ACCESORIOS MENORES DE MAQUINARIA Y OTROS EQUIPOS</t>
  </si>
  <si>
    <t>REFACCIONES Y ACCESORIOS MENORES DE MAQUINARIA PESADA</t>
  </si>
  <si>
    <t>REFACCIONES Y ACCESORIOS MENORES OTROS BIENES MUEBLES</t>
  </si>
  <si>
    <t>OTRAS REFACCIONES Y ACCESORIOS MENORES</t>
  </si>
  <si>
    <t>SERVICIOS GENERALES</t>
  </si>
  <si>
    <t>SERVICIOS BÁSICOS</t>
  </si>
  <si>
    <t>ENERGÍA ELÉCTRICA</t>
  </si>
  <si>
    <t>ENERGIA ELÉCTRICA DE OFICINAS ADMINISTRATIVAS</t>
  </si>
  <si>
    <t>ENERGÍA ELÉCTRICA DE ALUMBRADO PÚBLICO</t>
  </si>
  <si>
    <t>TELEFONÍA TRADICIONAL</t>
  </si>
  <si>
    <t>SERVICIO TELEFÓNICO CONVENCIONAL</t>
  </si>
  <si>
    <t>SERVICIOS DE ACCESO A INTERNET REDES Y PROCESAMIENTO DE INFORMACIÓN</t>
  </si>
  <si>
    <t>SERVICIOS DE INTERNET.</t>
  </si>
  <si>
    <t>SERVICIOS POSTALES Y TELEGRAFICOS</t>
  </si>
  <si>
    <t>SERVICIO POSTAL</t>
  </si>
  <si>
    <t>SERVICIOS INTEGRALES Y OTROS SERVICIOS</t>
  </si>
  <si>
    <t>SERVICIO DE TELECOMUNICACIONES</t>
  </si>
  <si>
    <t>SERVICIOS DE ARRENDAMIENTO</t>
  </si>
  <si>
    <t>ARRENDAMIENTO DE EDIFICIOS</t>
  </si>
  <si>
    <t>ARRENDAMIENTO DE ESTADIOS, TEATROS, AUDITORIOS Y BODEGAS.</t>
  </si>
  <si>
    <t>ARRENDAMIENTO DE MOBILIARIO Y EQUIPO DE ADMINISTRACIÓN, EDUCACIONAL Y RECREATIVO</t>
  </si>
  <si>
    <t>ARRENDAMIENTO DE FOTOCOPIADORAS</t>
  </si>
  <si>
    <t>ARRENDAMIENTO DE MAQUINARIA, OTROS EQUIPOS Y HERRAMIENTAS</t>
  </si>
  <si>
    <t>ARRENDAMIENTO DE MAQUINARIA PARA LA CONSTRUCCIÓN</t>
  </si>
  <si>
    <t>ARRENDAMIENTO DE ACTIVOS INTANGIBLES</t>
  </si>
  <si>
    <t>LICENCIAS POR EL USO DE PROGRAMAS DE CÓMPUTO</t>
  </si>
  <si>
    <t>SERVICIOS PROFESIONALES, CIENTIFICOS, TECNICOS Y OTROS SERVICIOS</t>
  </si>
  <si>
    <t xml:space="preserve">SERVICIOS DE CAPACITACIÓN </t>
  </si>
  <si>
    <t>SERVICIOS DE PREPARACIÓN E IMPARTICIÓN DE CURSOS</t>
  </si>
  <si>
    <t>SERVICIOS DE APOYO ADMINISTRATIVO, TRADUCCIÓN, FOTOCOPIADO E IMPRESIÓN</t>
  </si>
  <si>
    <t>SERVICIOS DE APOYO ADMINISTRATIVO</t>
  </si>
  <si>
    <t>SERVICIOS DE IMPRESIÓN</t>
  </si>
  <si>
    <t>SERVICIOS PROFESIONALES, CIENTÍFICOS Y TÉCNICOS INTEGRALES</t>
  </si>
  <si>
    <t>SERVICIOS PROFESIONALES DE INVESTIGACIÓN DE MERCADOS</t>
  </si>
  <si>
    <t>OTROS SERVICIOS PROFESIONALES</t>
  </si>
  <si>
    <t>SERVICIOS FINANCIEROS, BANCARIOS Y COMERCIALES</t>
  </si>
  <si>
    <t>SERVICIOS FINANCIEROS Y BANCARIOS</t>
  </si>
  <si>
    <t>COMISIONES BANCARIAS</t>
  </si>
  <si>
    <t>SERVICIOS DE COBRANZA, INVESTIGACIÓN CREDITICIA Y SIMILAR</t>
  </si>
  <si>
    <t>SERVICIOS DE COBRANZA</t>
  </si>
  <si>
    <t>SERVICIOS DE RECAUDACIÓN, TRASLADO Y CUSTODIA DE VALORES</t>
  </si>
  <si>
    <t>SERVICIOS DE RECAUDACION</t>
  </si>
  <si>
    <t>SEGURO DE BIENES PATRIMONIALES</t>
  </si>
  <si>
    <t>PRIMAS DE SEGUROS CONTRA ROBOS, INCENDIOS Y DEMAS RIESGOS Y CONTINGENCIAS.</t>
  </si>
  <si>
    <t>FLETES Y MANIOBRAS</t>
  </si>
  <si>
    <t>TRASLADO, MANIOBRAS, EMBARQUE Y DESEMBARQUE</t>
  </si>
  <si>
    <t>SERVICIOS DE INSTALACION, REPARACION, MANTENIMIENTO Y CONSERVACION</t>
  </si>
  <si>
    <t>CONSERVACIÓN Y MANTENIMIENTO MENOR DE INMUEBLES</t>
  </si>
  <si>
    <t>CONSERVACIÓN Y MANTENIMIENTO MENOR DE EDIFICIOS</t>
  </si>
  <si>
    <t>CONSERVACIÓN Y MANTENIMIENTO MENOR DE ÁREAS VERDES</t>
  </si>
  <si>
    <t>INSTALACIÓN, REPARACIÓN Y MANTENIMIENTO DE MOBILIARIO Y EQUIPO DE ADMINISTRACIÓN, EDUCACIONAL Y RECREATIVO</t>
  </si>
  <si>
    <t>MANTENIMIENTO DE MOBILIARIO Y EQUIPO DE ADMINISTRACIÓN INCLUYE SEGURO</t>
  </si>
  <si>
    <t>REPARACIÓN Y MANTENIMIENTO DE EQUIPO DE TRANSPORTE</t>
  </si>
  <si>
    <t>MANTENIMIENTO DE EQUIPO DE TRANSPORTE TERRESTRE</t>
  </si>
  <si>
    <t>INSTALACIÓN, REPARACIÓN Y MANTENIMIENTO DE MAQUINARIA, OTROS EQUIPOS Y HERRAMIENTA</t>
  </si>
  <si>
    <t>REPARACIÓN Y MANTENIMIENTO DE MAQUINARIA</t>
  </si>
  <si>
    <t>REPARACIÓN Y MANTENIMIENTO DE VEHÍCULOS</t>
  </si>
  <si>
    <t>SERVICIOS DE LIMPIEZA Y MANEJO DE DESECHOS</t>
  </si>
  <si>
    <t>SERVICIOS DE RECOLECCIÓN Y MANEJO DE DESECHOS</t>
  </si>
  <si>
    <t>SERVICIOS DE JARDINERÍA Y FUMIGACIÓN</t>
  </si>
  <si>
    <t>CONTROL Y EXTERMINACIÓN DE PLAGAS</t>
  </si>
  <si>
    <t>SERVICIOS DE COMUNICACION SOCIAL Y PUBLICIDAD</t>
  </si>
  <si>
    <t>DIFUSIÓN POR RADIO, TELEVISIÓN Y OTROS MEDIOS DE MENSAJES SOBRE PROGRAMAS Y ACTIVIDADES GUBERNAMENTALES</t>
  </si>
  <si>
    <t xml:space="preserve">PUBLICACIÓN Y DIFUSIÓN MASIVA POR RADIO  DEL QUEHACER GUBERNAMENTAL </t>
  </si>
  <si>
    <t xml:space="preserve">PUBLICACIÓN Y DIFUSIÓN MASIVA POR PRENSA DEL QUEHACER GUBERNAMENTAL </t>
  </si>
  <si>
    <t>SERVICIOS DE LA INDUSTRIA FÍLMICA, DEL SONIDO Y DEL VIDEO</t>
  </si>
  <si>
    <t>OTROS SERVICIOS PARA LA INDUSTRIA FILMICA Y VIDEO.</t>
  </si>
  <si>
    <t>SERVICIO DE CREACIÓN Y DIFUSIÓN DE CONTENIDO EXCLUSIVAMENTE A TRAVÉS DE INTERNET</t>
  </si>
  <si>
    <t>SERVICIOS DE DIFUSIÓN Y TRANSMISIÓN A TRAVÉS DE INTERNET.</t>
  </si>
  <si>
    <t>SERVICIOS DE TRASLADO Y VIATICOS</t>
  </si>
  <si>
    <t>PASAJES AÉREOS</t>
  </si>
  <si>
    <t>PASAJE AÉREO</t>
  </si>
  <si>
    <t>PASAJES TERRESTRES</t>
  </si>
  <si>
    <t>VIÁTICOS EN EL PAÍS</t>
  </si>
  <si>
    <t>GASTOS DE ALIMENTACCIÓN EN VIÁTICOS</t>
  </si>
  <si>
    <t>GASTOS DE HOSPEDAJE EN VIÁTICOS</t>
  </si>
  <si>
    <t>SERVICIOS OFICIALES</t>
  </si>
  <si>
    <t>GASTOS DE ORDEN SOCIAL Y CULTURAL</t>
  </si>
  <si>
    <t>GASTOS POR CELEBRACIÓN DE ACTOS CONMEMORATIVOS</t>
  </si>
  <si>
    <t>GASTOS POR CELEBRACIÓN DE ACTOS DE ORDEN SOCIAL</t>
  </si>
  <si>
    <t>GASTOS POR CELEBRACIÓN DE ACTOS DE ORDEN CULTURAL</t>
  </si>
  <si>
    <t>GASTOS DE REPRESENTACIÓN</t>
  </si>
  <si>
    <t>GASTOS AUTORIZADOS A PERSONAL DE MANDOS MEDIOS Y SUPERIORES POR ACT. INSTITUCIONALES</t>
  </si>
  <si>
    <t>OTROS SERVICIOS GENERALES</t>
  </si>
  <si>
    <t>SERVICIOS FUNERARIOS Y DE CEMENTERIOS</t>
  </si>
  <si>
    <t xml:space="preserve">PAGOS DE DEFUNCIÓN Y GASTOS A FAMILIARES DE SERVIDORES PÚBLICOS </t>
  </si>
  <si>
    <t>IMPUESTOS Y DERECHOS</t>
  </si>
  <si>
    <t>TENENCIA Y CANJE DE PLACAS DE VEHÍCULOS OFICIALES</t>
  </si>
  <si>
    <t xml:space="preserve">CERTIFICACIONES Y DEMÁS IMPUESTOS Y DERECHOS </t>
  </si>
  <si>
    <t>SENTENCIAS Y RESOLUCIONES POR AUTORIDAD COMPETENTE</t>
  </si>
  <si>
    <t>OBLIGACIONES O INDEMNIZACIONES DERIVADAS DE RESOLUCIONES DE AUTORIDADES COMPETENTES</t>
  </si>
  <si>
    <t>PENAS, MULTAS, ACCESORIOS Y ACTUALIZACIONES</t>
  </si>
  <si>
    <t>MULTAS POR PASIVOS FISCALES</t>
  </si>
  <si>
    <t>INTERESES POR PAGO DE PASIVOS FISCALES</t>
  </si>
  <si>
    <t>OTROS GASTOS POR RESPONSABILIDADES</t>
  </si>
  <si>
    <t>EROGACIONES QUE DERIVEN DE LA RESPONSABILIDAD CIVIL</t>
  </si>
  <si>
    <t>TRANSFERENCIAS, ASIGNACIONES, SUBSIDIOS Y OTRAS AYUDAS</t>
  </si>
  <si>
    <t>TRANSFERENCIAS INTERNAS Y ASIGNACIONES AL SECTOR PÚBLICO</t>
  </si>
  <si>
    <t>TRANSFERENCIAS INTERNAS OTORGADAS A ENTIDADES PARAESTATALES NO EMPRESARIALES Y NO FINANCIERAS</t>
  </si>
  <si>
    <t>SUBSIDIOS Y SUBVENCIONES</t>
  </si>
  <si>
    <t>OTROS SUBSIDIOS</t>
  </si>
  <si>
    <t>AYUDAS SOCIALES</t>
  </si>
  <si>
    <t>AYUDAS SOCIALES A PERSONAS</t>
  </si>
  <si>
    <t>AYUDAS SOCIALES A INSTITUCIONES SIN FINES DE LUCRO</t>
  </si>
  <si>
    <t>PENSIONES Y JUBILACIONES</t>
  </si>
  <si>
    <t>JUBILACIONES</t>
  </si>
  <si>
    <t>BIENES MUEBLES, INMUEBLES E INTANGIBLES</t>
  </si>
  <si>
    <t>MOBILIARIO Y EQUIPO DE ADMINISTRACION</t>
  </si>
  <si>
    <t>MUEBLES DE OFICINA Y ESTANTERÍA</t>
  </si>
  <si>
    <t>EQUIPO DE CÓMPUTO Y DE TECNOLOGÍAS DE LA INFORMACIÓN</t>
  </si>
  <si>
    <t>OTROS MOBILIARIOS Y EQUIPOS DE ADMINISTRACIÓN</t>
  </si>
  <si>
    <t>MAQUINARIA, OTROS EQUIPOS Y HERRAMIENTAS</t>
  </si>
  <si>
    <t>SISTEMAS DE AIRE ACONDICIONADO, CALEFACCIÓN Y DE REFRIGERACIÓN INDUSTRIAL Y COMERCIAL</t>
  </si>
  <si>
    <t>HERRAMIENTAS Y MÁQUINAS-HERRAMIENTA</t>
  </si>
  <si>
    <t>OTROS EQUIPOS</t>
  </si>
  <si>
    <t>INVERSION PUBLICA</t>
  </si>
  <si>
    <t>OBRA PUBLICA EN BIENES DE DOMINIO PUBLICO</t>
  </si>
  <si>
    <t>EDIFICACIÓN NO HABITACIONAL</t>
  </si>
  <si>
    <t>EDIFICIOS PARA RECREACIÓN, ESPECTACULOS Y DE CONVIVENCIA SOCIAL EN ESPACIOS PÚBLICOS</t>
  </si>
  <si>
    <t>CONSTRUCCIÓN DE OBRAS PARA EL ABASTECIMIENTO DE AGUA, PETRÓLEO, GAS, ELECTRICIDAD Y TELECOMUNICACIONES</t>
  </si>
  <si>
    <t>CONSTRUCCIÓN DE OBRAS PARA EL ABASTECIMIENTO DE AGUA</t>
  </si>
  <si>
    <t>DIVISIÓN DE TERRENOS Y CONSTRUCCIÓN DE OBRAS DE URBANIZACIÓN</t>
  </si>
  <si>
    <t>CONSTRUCCIÓN DE OBRAS DE VIALIDADES</t>
  </si>
  <si>
    <t>CONSTRUCCIÓN DE OBRAS DE DRENAJE Y ALCANTARILLADO</t>
  </si>
  <si>
    <t>CONSTRUCCIÓN DE OBRAS DE BANQUETAS, RAMPAS Y MACHUELOS</t>
  </si>
  <si>
    <t>CONSTRUCCIÓN DE OBRAS DE ALUMBRADO PÚBLICO</t>
  </si>
  <si>
    <t>CONSTRUCCIÓN DE VÍAS DE COMUNICACIÓN</t>
  </si>
  <si>
    <t>CONSTRUCCIÓN DE CAMINOS RURALES</t>
  </si>
  <si>
    <t>INVERSIONES FINANCIERAS Y OTRAS PROVISIONES</t>
  </si>
  <si>
    <t>PROVISIONES PARA CONTINGENCIAS Y OTRAS EROGACIONES ESPECIALES</t>
  </si>
  <si>
    <t>CONTINGENCIAS POR FENÓMENOS NATURALES</t>
  </si>
  <si>
    <t>PARTICIPACIONES Y APORTACIONES</t>
  </si>
  <si>
    <t>PARTICIPACIONES</t>
  </si>
  <si>
    <t>CONVENIOS DE COLABORACIÓN ADMINISTRATIVA</t>
  </si>
  <si>
    <t>DEUDA PUBLICA</t>
  </si>
  <si>
    <t>AMORTIZACION DE LA DEUDA PUBLICA</t>
  </si>
  <si>
    <t>AMORTIZACIÓN DE LA DEUDA INTERNA CON INSTITUCIONES DE CRÉDITO</t>
  </si>
  <si>
    <t>BANOBRAS 7184</t>
  </si>
  <si>
    <t>BANOBRAS 7186</t>
  </si>
  <si>
    <t>BANOBRAS 7212</t>
  </si>
  <si>
    <t>INTERESES DE LA DEUDA PUBLICA</t>
  </si>
  <si>
    <t>INTERESES DE LA DEUDA INTERNA CON INSTITUCIONES DE CRÉDITO</t>
  </si>
  <si>
    <t>ADEUDOS DE EJERCICIOS FISCALES ANTERIORES (ADEFAS)</t>
  </si>
  <si>
    <t>ADEFAS</t>
  </si>
  <si>
    <t>ADEUDOS DE EJERCICIOS ANTERIORES POR ACREEDORES DIVERSOS</t>
  </si>
  <si>
    <t>TOTAL</t>
  </si>
  <si>
    <t>VESTUARIO Y UNIFORMES</t>
  </si>
  <si>
    <t>UNIFORMES</t>
  </si>
  <si>
    <t>SERVICIOS DE DISEÑO, ARQUITECTURA, INGENIERÍA Y ACTIVIDADES RELACIONADAS</t>
  </si>
  <si>
    <t>SERVICIO DE INGENIERIA CIVIL, MECÁNICA Y ELECTRÓNICA</t>
  </si>
  <si>
    <t>GASTOS DE CEREMONIAL</t>
  </si>
  <si>
    <t>GASTOS DE CEREMONIAL  POR ORGANIZACIÓN Y EJECUCIÓN DE RECEPCIONES DE INT. DE CUERPO DIPLOMÁTICO</t>
  </si>
  <si>
    <t>EDIFICIOS DE PLANTELES EDUCATIVOS, BIBLIOTECAS, LUDOTECAS Y CENTROS CULTURALES</t>
  </si>
  <si>
    <t>OBRA PUBLICA EN BIENES PROPIOS</t>
  </si>
  <si>
    <t>TRABAJOS DE ACABADOS EN EDIFICACIONES Y OTROS TRABAJOS ESPECIALIZADOS</t>
  </si>
  <si>
    <t>EDIFICIOS PARA OFICINAS ADMINISTRATIVAS Y DE SERVICIOS AL PÚBLICO</t>
  </si>
  <si>
    <t>BONO DE JUGUETE</t>
  </si>
  <si>
    <t>BONO NAVIDEÑO</t>
  </si>
  <si>
    <t>28</t>
  </si>
  <si>
    <t>45</t>
  </si>
  <si>
    <t>OTROS PRODUCTOS QUÍMICOS</t>
  </si>
  <si>
    <t>PRODUCTOS TEXTILES</t>
  </si>
  <si>
    <t>EDIFICACIÓN HABITACIONAL</t>
  </si>
  <si>
    <t>CUARTO DORMITORIOS</t>
  </si>
  <si>
    <t>UNIDADES DEPORTIVAS, PARQUES Y JARDÍNES</t>
  </si>
  <si>
    <t>GASTOS DE ESCRITURACIÓN</t>
  </si>
  <si>
    <t>ACTIVOS INTANGIBLES</t>
  </si>
  <si>
    <t>SOFTWARE</t>
  </si>
  <si>
    <t>DEL 1 DE  OCTUBRE AL 31 DE OCTUBRE DE 2021</t>
  </si>
  <si>
    <t>Apr  Oct-Oct</t>
  </si>
  <si>
    <t>AyR Oct-Oct</t>
  </si>
  <si>
    <t>PrM  Oct-Oct</t>
  </si>
  <si>
    <t>Dev  Oct-Oct</t>
  </si>
  <si>
    <t>Pag  Oct-Oct</t>
  </si>
  <si>
    <t>SEje  Oct-Oct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</si>
</sst>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  <numFmt numFmtId="167" formatCode="[$-80A]hh:mm:ss\ AM/PM"/>
    <numFmt numFmtId="168" formatCode="&quot;$&quot;#,##0.00"/>
  </numFmts>
  <fonts count="51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7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4" fontId="4" fillId="0" borderId="4">
      <alignment horizontal="right" wrapText="1"/>
      <protection/>
    </xf>
    <xf numFmtId="4" fontId="1" fillId="0" borderId="4">
      <alignment horizontal="right" wrapText="1"/>
      <protection/>
    </xf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0" fontId="46" fillId="33" borderId="14" xfId="0" applyNumberFormat="1" applyFont="1" applyFill="1" applyBorder="1" applyAlignment="1">
      <alignment horizontal="left" wrapText="1"/>
    </xf>
    <xf numFmtId="0" fontId="46" fillId="33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4" fillId="0" borderId="4" xfId="0" applyNumberFormat="1" applyFont="1" applyFill="1" applyBorder="1" applyAlignment="1">
      <alignment horizontal="right" wrapText="1"/>
    </xf>
    <xf numFmtId="0" fontId="1" fillId="0" borderId="0" xfId="0" applyNumberFormat="1" applyFont="1" applyFill="1" applyAlignment="1">
      <alignment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2" fontId="1" fillId="0" borderId="16" xfId="50" applyNumberFormat="1" applyFont="1" applyFill="1" applyBorder="1" applyAlignment="1">
      <alignment horizontal="center" wrapText="1"/>
    </xf>
    <xf numFmtId="2" fontId="1" fillId="0" borderId="0" xfId="50" applyNumberFormat="1" applyFont="1" applyFill="1" applyBorder="1" applyAlignment="1">
      <alignment horizontal="center" wrapText="1"/>
    </xf>
    <xf numFmtId="2" fontId="1" fillId="0" borderId="17" xfId="50" applyNumberFormat="1" applyFont="1" applyFill="1" applyBorder="1" applyAlignment="1">
      <alignment horizontal="center" wrapText="1"/>
    </xf>
    <xf numFmtId="2" fontId="1" fillId="0" borderId="0" xfId="50" applyNumberFormat="1" applyFont="1" applyFill="1" applyBorder="1" applyAlignment="1">
      <alignment horizontal="left" wrapText="1"/>
    </xf>
    <xf numFmtId="2" fontId="4" fillId="0" borderId="16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4" fontId="47" fillId="33" borderId="0" xfId="0" applyNumberFormat="1" applyFont="1" applyFill="1" applyAlignment="1">
      <alignment/>
    </xf>
    <xf numFmtId="4" fontId="48" fillId="3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9" fillId="33" borderId="0" xfId="0" applyNumberFormat="1" applyFont="1" applyFill="1" applyAlignment="1">
      <alignment horizontal="center"/>
    </xf>
    <xf numFmtId="0" fontId="50" fillId="33" borderId="0" xfId="0" applyNumberFormat="1" applyFont="1" applyFill="1" applyAlignment="1">
      <alignment horizontal="center"/>
    </xf>
    <xf numFmtId="0" fontId="46" fillId="33" borderId="0" xfId="0" applyNumberFormat="1" applyFont="1" applyFill="1" applyAlignment="1">
      <alignment horizontal="center"/>
    </xf>
    <xf numFmtId="4" fontId="4" fillId="0" borderId="4" xfId="45">
      <alignment horizontal="right" wrapText="1"/>
      <protection/>
    </xf>
    <xf numFmtId="4" fontId="1" fillId="0" borderId="4" xfId="46">
      <alignment horizontal="right" wrapText="1"/>
      <protection/>
    </xf>
    <xf numFmtId="4" fontId="1" fillId="0" borderId="4" xfId="46" applyAlignment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sti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1</xdr:row>
      <xdr:rowOff>28575</xdr:rowOff>
    </xdr:from>
    <xdr:to>
      <xdr:col>5</xdr:col>
      <xdr:colOff>438150</xdr:colOff>
      <xdr:row>4</xdr:row>
      <xdr:rowOff>142875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7"/>
  <sheetViews>
    <sheetView tabSelected="1" zoomScale="130" zoomScaleNormal="130" zoomScalePageLayoutView="0" workbookViewId="0" topLeftCell="F255">
      <selection activeCell="H274" sqref="H274"/>
    </sheetView>
  </sheetViews>
  <sheetFormatPr defaultColWidth="11.421875" defaultRowHeight="12.75"/>
  <cols>
    <col min="1" max="1" width="2.140625" style="1" bestFit="1" customWidth="1"/>
    <col min="2" max="3" width="4.140625" style="1" bestFit="1" customWidth="1"/>
    <col min="4" max="4" width="5.140625" style="1" bestFit="1" customWidth="1"/>
    <col min="5" max="5" width="4.8515625" style="1" bestFit="1" customWidth="1"/>
    <col min="6" max="6" width="59.8515625" style="1" customWidth="1"/>
    <col min="7" max="7" width="15.8515625" style="1" customWidth="1"/>
    <col min="8" max="8" width="17.140625" style="1" customWidth="1"/>
    <col min="9" max="9" width="16.00390625" style="1" customWidth="1"/>
    <col min="10" max="10" width="18.28125" style="1" customWidth="1"/>
    <col min="11" max="11" width="16.57421875" style="1" customWidth="1"/>
    <col min="12" max="12" width="17.00390625" style="1" customWidth="1"/>
    <col min="14" max="14" width="17.421875" style="0" customWidth="1"/>
  </cols>
  <sheetData>
    <row r="2" spans="1:12" ht="18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4" t="s">
        <v>283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ht="6.75" customHeight="1"/>
    <row r="7" spans="6:14" ht="12.75">
      <c r="F7" s="4" t="s">
        <v>3</v>
      </c>
      <c r="N7" s="2" t="s">
        <v>4</v>
      </c>
    </row>
    <row r="8" spans="1:12" ht="9.75" customHeight="1" thickBot="1">
      <c r="A8" s="3" t="s">
        <v>4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</row>
    <row r="9" spans="1:14" ht="26.25" thickBot="1">
      <c r="A9" s="5" t="s">
        <v>5</v>
      </c>
      <c r="B9" s="6" t="s">
        <v>6</v>
      </c>
      <c r="C9" s="6" t="s">
        <v>7</v>
      </c>
      <c r="D9" s="6" t="s">
        <v>8</v>
      </c>
      <c r="E9" s="7" t="s">
        <v>9</v>
      </c>
      <c r="F9" s="6" t="s">
        <v>10</v>
      </c>
      <c r="G9" s="9" t="s">
        <v>284</v>
      </c>
      <c r="H9" s="6" t="s">
        <v>285</v>
      </c>
      <c r="I9" s="9" t="s">
        <v>286</v>
      </c>
      <c r="J9" s="6" t="s">
        <v>287</v>
      </c>
      <c r="K9" s="9" t="s">
        <v>288</v>
      </c>
      <c r="L9" s="7" t="s">
        <v>289</v>
      </c>
      <c r="N9" s="61"/>
    </row>
    <row r="10" spans="1:14" ht="12.75">
      <c r="A10" s="19" t="s">
        <v>11</v>
      </c>
      <c r="B10" s="20" t="s">
        <v>12</v>
      </c>
      <c r="C10" s="20" t="s">
        <v>13</v>
      </c>
      <c r="D10" s="20" t="s">
        <v>13</v>
      </c>
      <c r="E10" s="21" t="s">
        <v>13</v>
      </c>
      <c r="F10" s="22" t="s">
        <v>14</v>
      </c>
      <c r="G10" s="65">
        <f aca="true" t="shared" si="0" ref="G10:L10">SUM(G11+G17+G20+G30+G36+G52)</f>
        <v>16714261.369999997</v>
      </c>
      <c r="H10" s="65">
        <f t="shared" si="0"/>
        <v>4057588.82</v>
      </c>
      <c r="I10" s="65">
        <f t="shared" si="0"/>
        <v>20771850.190000005</v>
      </c>
      <c r="J10" s="65">
        <f t="shared" si="0"/>
        <v>20869143.14</v>
      </c>
      <c r="K10" s="65">
        <f t="shared" si="0"/>
        <v>20134143.560000002</v>
      </c>
      <c r="L10" s="65">
        <f t="shared" si="0"/>
        <v>-97292.94999999995</v>
      </c>
      <c r="N10" s="58"/>
    </row>
    <row r="11" spans="1:14" ht="12.75">
      <c r="A11" s="19" t="s">
        <v>11</v>
      </c>
      <c r="B11" s="20" t="s">
        <v>12</v>
      </c>
      <c r="C11" s="20" t="s">
        <v>12</v>
      </c>
      <c r="D11" s="20" t="s">
        <v>13</v>
      </c>
      <c r="E11" s="21" t="s">
        <v>13</v>
      </c>
      <c r="F11" s="22" t="s">
        <v>15</v>
      </c>
      <c r="G11" s="65">
        <f aca="true" t="shared" si="1" ref="G11:L11">G12+G14</f>
        <v>10338716.98</v>
      </c>
      <c r="H11" s="65">
        <f t="shared" si="1"/>
        <v>1771229.6300000001</v>
      </c>
      <c r="I11" s="65">
        <f t="shared" si="1"/>
        <v>12109946.610000001</v>
      </c>
      <c r="J11" s="65">
        <f t="shared" si="1"/>
        <v>11745117.21</v>
      </c>
      <c r="K11" s="65">
        <f t="shared" si="1"/>
        <v>11745117.21</v>
      </c>
      <c r="L11" s="65">
        <f t="shared" si="1"/>
        <v>364829.39999999997</v>
      </c>
      <c r="N11" s="58"/>
    </row>
    <row r="12" spans="1:14" ht="12.75">
      <c r="A12" s="19" t="s">
        <v>11</v>
      </c>
      <c r="B12" s="20" t="s">
        <v>12</v>
      </c>
      <c r="C12" s="20" t="s">
        <v>12</v>
      </c>
      <c r="D12" s="20" t="s">
        <v>12</v>
      </c>
      <c r="E12" s="21" t="s">
        <v>13</v>
      </c>
      <c r="F12" s="22" t="s">
        <v>16</v>
      </c>
      <c r="G12" s="65">
        <v>1196975.55</v>
      </c>
      <c r="H12" s="65">
        <v>1742564.34</v>
      </c>
      <c r="I12" s="65">
        <v>2939539.89</v>
      </c>
      <c r="J12" s="65">
        <v>3050201.65</v>
      </c>
      <c r="K12" s="65">
        <v>3050201.65</v>
      </c>
      <c r="L12" s="65">
        <v>-110661.76</v>
      </c>
      <c r="N12" s="58"/>
    </row>
    <row r="13" spans="1:14" ht="12.75">
      <c r="A13" s="23" t="s">
        <v>17</v>
      </c>
      <c r="B13" s="24" t="s">
        <v>12</v>
      </c>
      <c r="C13" s="24" t="s">
        <v>12</v>
      </c>
      <c r="D13" s="24" t="s">
        <v>12</v>
      </c>
      <c r="E13" s="25" t="s">
        <v>12</v>
      </c>
      <c r="F13" s="26" t="s">
        <v>18</v>
      </c>
      <c r="G13" s="66">
        <v>1196975.55</v>
      </c>
      <c r="H13" s="66">
        <v>1742564.34</v>
      </c>
      <c r="I13" s="66">
        <v>2939539.89</v>
      </c>
      <c r="J13" s="66">
        <v>3050201.65</v>
      </c>
      <c r="K13" s="66">
        <v>3050201.65</v>
      </c>
      <c r="L13" s="66">
        <v>-110661.76</v>
      </c>
      <c r="N13" s="58"/>
    </row>
    <row r="14" spans="1:14" ht="12.75">
      <c r="A14" s="19" t="s">
        <v>11</v>
      </c>
      <c r="B14" s="20" t="s">
        <v>12</v>
      </c>
      <c r="C14" s="20" t="s">
        <v>12</v>
      </c>
      <c r="D14" s="20" t="s">
        <v>19</v>
      </c>
      <c r="E14" s="21" t="s">
        <v>13</v>
      </c>
      <c r="F14" s="22" t="s">
        <v>20</v>
      </c>
      <c r="G14" s="65">
        <f aca="true" t="shared" si="2" ref="G14:L14">SUM(G16+G15)</f>
        <v>9141741.43</v>
      </c>
      <c r="H14" s="65">
        <f t="shared" si="2"/>
        <v>28665.29</v>
      </c>
      <c r="I14" s="65">
        <f t="shared" si="2"/>
        <v>9170406.72</v>
      </c>
      <c r="J14" s="65">
        <f t="shared" si="2"/>
        <v>8694915.56</v>
      </c>
      <c r="K14" s="65">
        <f t="shared" si="2"/>
        <v>8694915.56</v>
      </c>
      <c r="L14" s="65">
        <f t="shared" si="2"/>
        <v>475491.16</v>
      </c>
      <c r="N14" s="58"/>
    </row>
    <row r="15" spans="1:14" ht="12.75">
      <c r="A15" s="23" t="s">
        <v>17</v>
      </c>
      <c r="B15" s="24" t="s">
        <v>12</v>
      </c>
      <c r="C15" s="24" t="s">
        <v>12</v>
      </c>
      <c r="D15" s="24" t="s">
        <v>19</v>
      </c>
      <c r="E15" s="25" t="s">
        <v>12</v>
      </c>
      <c r="F15" s="26" t="s">
        <v>21</v>
      </c>
      <c r="G15" s="66">
        <v>8053143.62</v>
      </c>
      <c r="H15" s="66">
        <v>21102.38</v>
      </c>
      <c r="I15" s="66">
        <v>8074246</v>
      </c>
      <c r="J15" s="66">
        <v>7635742.13</v>
      </c>
      <c r="K15" s="66">
        <v>7635742.13</v>
      </c>
      <c r="L15" s="66">
        <v>438503.87</v>
      </c>
      <c r="N15" s="58"/>
    </row>
    <row r="16" spans="1:14" ht="12.75">
      <c r="A16" s="23" t="s">
        <v>17</v>
      </c>
      <c r="B16" s="24" t="s">
        <v>12</v>
      </c>
      <c r="C16" s="24" t="s">
        <v>12</v>
      </c>
      <c r="D16" s="24" t="s">
        <v>19</v>
      </c>
      <c r="E16" s="25" t="s">
        <v>19</v>
      </c>
      <c r="F16" s="26" t="s">
        <v>22</v>
      </c>
      <c r="G16" s="66">
        <v>1088597.81</v>
      </c>
      <c r="H16" s="66">
        <v>7562.91</v>
      </c>
      <c r="I16" s="66">
        <v>1096160.72</v>
      </c>
      <c r="J16" s="66">
        <v>1059173.43</v>
      </c>
      <c r="K16" s="66">
        <v>1059173.43</v>
      </c>
      <c r="L16" s="66">
        <v>36987.29</v>
      </c>
      <c r="N16" s="58"/>
    </row>
    <row r="17" spans="1:14" ht="12.75">
      <c r="A17" s="19" t="s">
        <v>11</v>
      </c>
      <c r="B17" s="20" t="s">
        <v>12</v>
      </c>
      <c r="C17" s="20" t="s">
        <v>23</v>
      </c>
      <c r="D17" s="20" t="s">
        <v>13</v>
      </c>
      <c r="E17" s="21" t="s">
        <v>13</v>
      </c>
      <c r="F17" s="22" t="s">
        <v>24</v>
      </c>
      <c r="G17" s="65">
        <f aca="true" t="shared" si="3" ref="G17:L17">G18</f>
        <v>810924.84</v>
      </c>
      <c r="H17" s="65">
        <f t="shared" si="3"/>
        <v>186522.58</v>
      </c>
      <c r="I17" s="65">
        <f t="shared" si="3"/>
        <v>997447.42</v>
      </c>
      <c r="J17" s="65">
        <f t="shared" si="3"/>
        <v>1037431.86</v>
      </c>
      <c r="K17" s="65">
        <f t="shared" si="3"/>
        <v>1037431.86</v>
      </c>
      <c r="L17" s="65">
        <f t="shared" si="3"/>
        <v>-39984.44</v>
      </c>
      <c r="N17" s="58"/>
    </row>
    <row r="18" spans="1:14" ht="12.75">
      <c r="A18" s="19" t="s">
        <v>11</v>
      </c>
      <c r="B18" s="20" t="s">
        <v>12</v>
      </c>
      <c r="C18" s="20" t="s">
        <v>23</v>
      </c>
      <c r="D18" s="20" t="s">
        <v>23</v>
      </c>
      <c r="E18" s="21" t="s">
        <v>13</v>
      </c>
      <c r="F18" s="22" t="s">
        <v>25</v>
      </c>
      <c r="G18" s="65">
        <v>810924.84</v>
      </c>
      <c r="H18" s="65">
        <v>186522.58</v>
      </c>
      <c r="I18" s="65">
        <v>997447.42</v>
      </c>
      <c r="J18" s="65">
        <v>1037431.86</v>
      </c>
      <c r="K18" s="65">
        <v>1037431.86</v>
      </c>
      <c r="L18" s="65">
        <v>-39984.44</v>
      </c>
      <c r="N18" s="58"/>
    </row>
    <row r="19" spans="1:14" ht="12.75">
      <c r="A19" s="23" t="s">
        <v>17</v>
      </c>
      <c r="B19" s="24" t="s">
        <v>12</v>
      </c>
      <c r="C19" s="24" t="s">
        <v>23</v>
      </c>
      <c r="D19" s="24" t="s">
        <v>23</v>
      </c>
      <c r="E19" s="25" t="s">
        <v>12</v>
      </c>
      <c r="F19" s="26" t="s">
        <v>26</v>
      </c>
      <c r="G19" s="66">
        <v>810924.84</v>
      </c>
      <c r="H19" s="66">
        <v>186522.58</v>
      </c>
      <c r="I19" s="66">
        <v>997447.42</v>
      </c>
      <c r="J19" s="66">
        <v>1037431.86</v>
      </c>
      <c r="K19" s="66">
        <v>1037431.86</v>
      </c>
      <c r="L19" s="66">
        <v>-39984.44</v>
      </c>
      <c r="N19" s="58"/>
    </row>
    <row r="20" spans="1:14" ht="12.75">
      <c r="A20" s="19" t="s">
        <v>11</v>
      </c>
      <c r="B20" s="20" t="s">
        <v>12</v>
      </c>
      <c r="C20" s="20" t="s">
        <v>19</v>
      </c>
      <c r="D20" s="20" t="s">
        <v>13</v>
      </c>
      <c r="E20" s="21" t="s">
        <v>13</v>
      </c>
      <c r="F20" s="22" t="s">
        <v>27</v>
      </c>
      <c r="G20" s="65">
        <f>G21+G26+G28</f>
        <v>367741.03</v>
      </c>
      <c r="H20" s="65">
        <f>H21+H26+H28</f>
        <v>2789919.1599999997</v>
      </c>
      <c r="I20" s="65">
        <f>I21+I26+I28</f>
        <v>3157660.1900000004</v>
      </c>
      <c r="J20" s="65">
        <f>J21+J26+J28</f>
        <v>3149204.7299999995</v>
      </c>
      <c r="K20" s="65">
        <f>K21+K26+K28</f>
        <v>3149204.7299999995</v>
      </c>
      <c r="L20" s="65">
        <f>L21+L26+L28</f>
        <v>8455.459999999997</v>
      </c>
      <c r="N20" s="61"/>
    </row>
    <row r="21" spans="1:12" ht="25.5">
      <c r="A21" s="19" t="s">
        <v>11</v>
      </c>
      <c r="B21" s="20" t="s">
        <v>12</v>
      </c>
      <c r="C21" s="20" t="s">
        <v>19</v>
      </c>
      <c r="D21" s="20" t="s">
        <v>23</v>
      </c>
      <c r="E21" s="21" t="s">
        <v>13</v>
      </c>
      <c r="F21" s="22" t="s">
        <v>28</v>
      </c>
      <c r="G21" s="65">
        <v>3739.62</v>
      </c>
      <c r="H21" s="65">
        <v>2837453.37</v>
      </c>
      <c r="I21" s="65">
        <v>2841192.99</v>
      </c>
      <c r="J21" s="65">
        <v>2856904.03</v>
      </c>
      <c r="K21" s="65">
        <v>2856904.03</v>
      </c>
      <c r="L21" s="65">
        <v>-15711.04</v>
      </c>
    </row>
    <row r="22" spans="1:12" ht="12.75">
      <c r="A22" s="23" t="s">
        <v>17</v>
      </c>
      <c r="B22" s="24" t="s">
        <v>12</v>
      </c>
      <c r="C22" s="24" t="s">
        <v>19</v>
      </c>
      <c r="D22" s="24" t="s">
        <v>23</v>
      </c>
      <c r="E22" s="25" t="s">
        <v>12</v>
      </c>
      <c r="F22" s="26" t="s">
        <v>29</v>
      </c>
      <c r="G22" s="66">
        <v>0</v>
      </c>
      <c r="H22" s="66">
        <v>227826.23</v>
      </c>
      <c r="I22" s="66">
        <v>227826.23</v>
      </c>
      <c r="J22" s="66">
        <v>228218.66</v>
      </c>
      <c r="K22" s="66">
        <v>228218.66</v>
      </c>
      <c r="L22" s="66">
        <v>-392.43</v>
      </c>
    </row>
    <row r="23" spans="1:12" ht="12.75">
      <c r="A23" s="23" t="s">
        <v>17</v>
      </c>
      <c r="B23" s="24" t="s">
        <v>12</v>
      </c>
      <c r="C23" s="24" t="s">
        <v>19</v>
      </c>
      <c r="D23" s="24" t="s">
        <v>23</v>
      </c>
      <c r="E23" s="25" t="s">
        <v>23</v>
      </c>
      <c r="F23" s="26" t="s">
        <v>30</v>
      </c>
      <c r="G23" s="66">
        <v>1849.76</v>
      </c>
      <c r="H23" s="66">
        <v>0</v>
      </c>
      <c r="I23" s="66">
        <v>1849.76</v>
      </c>
      <c r="J23" s="66">
        <v>0</v>
      </c>
      <c r="K23" s="66">
        <v>0</v>
      </c>
      <c r="L23" s="66">
        <v>1849.76</v>
      </c>
    </row>
    <row r="24" spans="1:12" ht="12.75">
      <c r="A24" s="23" t="s">
        <v>17</v>
      </c>
      <c r="B24" s="24" t="s">
        <v>12</v>
      </c>
      <c r="C24" s="24" t="s">
        <v>19</v>
      </c>
      <c r="D24" s="24" t="s">
        <v>23</v>
      </c>
      <c r="E24" s="25" t="s">
        <v>19</v>
      </c>
      <c r="F24" s="26" t="s">
        <v>31</v>
      </c>
      <c r="G24" s="66">
        <v>1889.86</v>
      </c>
      <c r="H24" s="66">
        <v>0</v>
      </c>
      <c r="I24" s="66">
        <v>1889.86</v>
      </c>
      <c r="J24" s="66">
        <v>1834.82</v>
      </c>
      <c r="K24" s="66">
        <v>1834.82</v>
      </c>
      <c r="L24" s="66">
        <v>55.04</v>
      </c>
    </row>
    <row r="25" spans="1:12" ht="12.75">
      <c r="A25" s="23" t="s">
        <v>17</v>
      </c>
      <c r="B25" s="24" t="s">
        <v>12</v>
      </c>
      <c r="C25" s="24" t="s">
        <v>19</v>
      </c>
      <c r="D25" s="24" t="s">
        <v>23</v>
      </c>
      <c r="E25" s="25" t="s">
        <v>32</v>
      </c>
      <c r="F25" s="26" t="s">
        <v>33</v>
      </c>
      <c r="G25" s="66">
        <v>0</v>
      </c>
      <c r="H25" s="66">
        <v>2609627.14</v>
      </c>
      <c r="I25" s="66">
        <v>2609627.14</v>
      </c>
      <c r="J25" s="66">
        <v>2626850.55</v>
      </c>
      <c r="K25" s="66">
        <v>2626850.55</v>
      </c>
      <c r="L25" s="66">
        <v>-17223.41</v>
      </c>
    </row>
    <row r="26" spans="1:12" ht="12.75">
      <c r="A26" s="19" t="s">
        <v>11</v>
      </c>
      <c r="B26" s="20" t="s">
        <v>12</v>
      </c>
      <c r="C26" s="20" t="s">
        <v>19</v>
      </c>
      <c r="D26" s="20" t="s">
        <v>19</v>
      </c>
      <c r="E26" s="21" t="s">
        <v>13</v>
      </c>
      <c r="F26" s="22" t="s">
        <v>34</v>
      </c>
      <c r="G26" s="65">
        <v>91102.57</v>
      </c>
      <c r="H26" s="65">
        <v>-59021.99</v>
      </c>
      <c r="I26" s="65">
        <v>32080.58</v>
      </c>
      <c r="J26" s="65">
        <v>14542.32</v>
      </c>
      <c r="K26" s="65">
        <v>14542.32</v>
      </c>
      <c r="L26" s="65">
        <v>17538.26</v>
      </c>
    </row>
    <row r="27" spans="1:12" ht="12.75">
      <c r="A27" s="23" t="s">
        <v>17</v>
      </c>
      <c r="B27" s="24" t="s">
        <v>12</v>
      </c>
      <c r="C27" s="24" t="s">
        <v>19</v>
      </c>
      <c r="D27" s="24" t="s">
        <v>19</v>
      </c>
      <c r="E27" s="25" t="s">
        <v>12</v>
      </c>
      <c r="F27" s="26" t="s">
        <v>34</v>
      </c>
      <c r="G27" s="66">
        <v>91102.57</v>
      </c>
      <c r="H27" s="66">
        <v>-59021.99</v>
      </c>
      <c r="I27" s="66">
        <v>32080.58</v>
      </c>
      <c r="J27" s="66">
        <v>14542.32</v>
      </c>
      <c r="K27" s="66">
        <v>14542.32</v>
      </c>
      <c r="L27" s="66">
        <v>17538.26</v>
      </c>
    </row>
    <row r="28" spans="1:12" ht="12.75">
      <c r="A28" s="19" t="s">
        <v>11</v>
      </c>
      <c r="B28" s="20" t="s">
        <v>12</v>
      </c>
      <c r="C28" s="20" t="s">
        <v>19</v>
      </c>
      <c r="D28" s="20" t="s">
        <v>35</v>
      </c>
      <c r="E28" s="21" t="s">
        <v>13</v>
      </c>
      <c r="F28" s="22" t="s">
        <v>36</v>
      </c>
      <c r="G28" s="65">
        <v>272898.84</v>
      </c>
      <c r="H28" s="65">
        <v>11487.78</v>
      </c>
      <c r="I28" s="65">
        <v>284386.62</v>
      </c>
      <c r="J28" s="65">
        <v>277758.38</v>
      </c>
      <c r="K28" s="65">
        <v>277758.38</v>
      </c>
      <c r="L28" s="65">
        <v>6628.24</v>
      </c>
    </row>
    <row r="29" spans="1:12" ht="12.75">
      <c r="A29" s="23" t="s">
        <v>17</v>
      </c>
      <c r="B29" s="24" t="s">
        <v>12</v>
      </c>
      <c r="C29" s="24" t="s">
        <v>19</v>
      </c>
      <c r="D29" s="24" t="s">
        <v>35</v>
      </c>
      <c r="E29" s="25" t="s">
        <v>12</v>
      </c>
      <c r="F29" s="26" t="s">
        <v>36</v>
      </c>
      <c r="G29" s="66">
        <v>272898.84</v>
      </c>
      <c r="H29" s="66">
        <v>11487.78</v>
      </c>
      <c r="I29" s="66">
        <v>284386.62</v>
      </c>
      <c r="J29" s="66">
        <v>277758.38</v>
      </c>
      <c r="K29" s="66">
        <v>277758.38</v>
      </c>
      <c r="L29" s="66">
        <v>6628.24</v>
      </c>
    </row>
    <row r="30" spans="1:12" ht="12.75">
      <c r="A30" s="19" t="s">
        <v>11</v>
      </c>
      <c r="B30" s="20" t="s">
        <v>12</v>
      </c>
      <c r="C30" s="20" t="s">
        <v>35</v>
      </c>
      <c r="D30" s="20" t="s">
        <v>13</v>
      </c>
      <c r="E30" s="21" t="s">
        <v>13</v>
      </c>
      <c r="F30" s="22" t="s">
        <v>37</v>
      </c>
      <c r="G30" s="65">
        <f>G31+G34</f>
        <v>2138137.3</v>
      </c>
      <c r="H30" s="65">
        <f>H31+H34</f>
        <v>-629603.29</v>
      </c>
      <c r="I30" s="65">
        <f>I31+I34</f>
        <v>1508534.01</v>
      </c>
      <c r="J30" s="65">
        <f>J31+J34</f>
        <v>1107974.37</v>
      </c>
      <c r="K30" s="65">
        <f>K31+K34</f>
        <v>1107974.37</v>
      </c>
      <c r="L30" s="65">
        <f>L31+L34</f>
        <v>400559.64</v>
      </c>
    </row>
    <row r="31" spans="1:12" ht="12.75">
      <c r="A31" s="19" t="s">
        <v>11</v>
      </c>
      <c r="B31" s="20" t="s">
        <v>12</v>
      </c>
      <c r="C31" s="20" t="s">
        <v>35</v>
      </c>
      <c r="D31" s="20" t="s">
        <v>12</v>
      </c>
      <c r="E31" s="21" t="s">
        <v>13</v>
      </c>
      <c r="F31" s="22" t="s">
        <v>38</v>
      </c>
      <c r="G31" s="65">
        <f aca="true" t="shared" si="4" ref="G31:L31">SUM(G32:G33)</f>
        <v>1336323.8</v>
      </c>
      <c r="H31" s="65">
        <f t="shared" si="4"/>
        <v>0</v>
      </c>
      <c r="I31" s="65">
        <f t="shared" si="4"/>
        <v>1336323.8</v>
      </c>
      <c r="J31" s="65">
        <f t="shared" si="4"/>
        <v>1107974.37</v>
      </c>
      <c r="K31" s="65">
        <f t="shared" si="4"/>
        <v>1107974.37</v>
      </c>
      <c r="L31" s="65">
        <f t="shared" si="4"/>
        <v>228349.43</v>
      </c>
    </row>
    <row r="32" spans="1:12" ht="12.75">
      <c r="A32" s="23" t="s">
        <v>17</v>
      </c>
      <c r="B32" s="24" t="s">
        <v>12</v>
      </c>
      <c r="C32" s="24" t="s">
        <v>35</v>
      </c>
      <c r="D32" s="24" t="s">
        <v>12</v>
      </c>
      <c r="E32" s="25" t="s">
        <v>12</v>
      </c>
      <c r="F32" s="26" t="s">
        <v>39</v>
      </c>
      <c r="G32" s="66">
        <v>913835</v>
      </c>
      <c r="H32" s="66">
        <v>0</v>
      </c>
      <c r="I32" s="66">
        <v>913835</v>
      </c>
      <c r="J32" s="66">
        <v>740318.15</v>
      </c>
      <c r="K32" s="66">
        <v>740318.15</v>
      </c>
      <c r="L32" s="66">
        <v>173516.85</v>
      </c>
    </row>
    <row r="33" spans="1:12" ht="12.75">
      <c r="A33" s="23" t="s">
        <v>17</v>
      </c>
      <c r="B33" s="24" t="s">
        <v>12</v>
      </c>
      <c r="C33" s="24" t="s">
        <v>35</v>
      </c>
      <c r="D33" s="24" t="s">
        <v>12</v>
      </c>
      <c r="E33" s="25" t="s">
        <v>23</v>
      </c>
      <c r="F33" s="48" t="s">
        <v>40</v>
      </c>
      <c r="G33" s="66">
        <v>422488.8</v>
      </c>
      <c r="H33" s="66">
        <v>0</v>
      </c>
      <c r="I33" s="66">
        <v>422488.8</v>
      </c>
      <c r="J33" s="66">
        <v>367656.22</v>
      </c>
      <c r="K33" s="66">
        <v>367656.22</v>
      </c>
      <c r="L33" s="66">
        <v>54832.58</v>
      </c>
    </row>
    <row r="34" spans="1:12" ht="12.75">
      <c r="A34" s="19" t="s">
        <v>11</v>
      </c>
      <c r="B34" s="20" t="s">
        <v>12</v>
      </c>
      <c r="C34" s="20" t="s">
        <v>35</v>
      </c>
      <c r="D34" s="20" t="s">
        <v>19</v>
      </c>
      <c r="E34" s="21" t="s">
        <v>13</v>
      </c>
      <c r="F34" s="49" t="s">
        <v>41</v>
      </c>
      <c r="G34" s="66">
        <v>801813.5</v>
      </c>
      <c r="H34" s="66">
        <v>-629603.29</v>
      </c>
      <c r="I34" s="66">
        <v>172210.21</v>
      </c>
      <c r="J34" s="66">
        <v>0</v>
      </c>
      <c r="K34" s="66">
        <v>0</v>
      </c>
      <c r="L34" s="66">
        <v>172210.21</v>
      </c>
    </row>
    <row r="35" spans="1:12" ht="12.75">
      <c r="A35" s="23" t="s">
        <v>17</v>
      </c>
      <c r="B35" s="24" t="s">
        <v>12</v>
      </c>
      <c r="C35" s="24" t="s">
        <v>35</v>
      </c>
      <c r="D35" s="24" t="s">
        <v>19</v>
      </c>
      <c r="E35" s="25" t="s">
        <v>12</v>
      </c>
      <c r="F35" s="48" t="s">
        <v>42</v>
      </c>
      <c r="G35" s="66">
        <v>801813.5</v>
      </c>
      <c r="H35" s="66">
        <v>-629603.29</v>
      </c>
      <c r="I35" s="66">
        <v>172210.21</v>
      </c>
      <c r="J35" s="66">
        <v>0</v>
      </c>
      <c r="K35" s="66">
        <v>0</v>
      </c>
      <c r="L35" s="66">
        <v>172210.21</v>
      </c>
    </row>
    <row r="36" spans="1:12" ht="12.75">
      <c r="A36" s="19" t="s">
        <v>11</v>
      </c>
      <c r="B36" s="20" t="s">
        <v>12</v>
      </c>
      <c r="C36" s="20" t="s">
        <v>32</v>
      </c>
      <c r="D36" s="20" t="s">
        <v>13</v>
      </c>
      <c r="E36" s="21" t="s">
        <v>13</v>
      </c>
      <c r="F36" s="49" t="s">
        <v>43</v>
      </c>
      <c r="G36" s="65">
        <f>G37+G40+G50</f>
        <v>3043923.68</v>
      </c>
      <c r="H36" s="65">
        <f>H37+H40+H50</f>
        <v>-45661.72</v>
      </c>
      <c r="I36" s="65">
        <f>I37+I40+I50</f>
        <v>2998261.9599999995</v>
      </c>
      <c r="J36" s="65">
        <f>J37+J40+J50</f>
        <v>3829414.97</v>
      </c>
      <c r="K36" s="65">
        <f>K37+K40+K50</f>
        <v>3094415.39</v>
      </c>
      <c r="L36" s="65">
        <f>L37+L40+L50</f>
        <v>-831153.01</v>
      </c>
    </row>
    <row r="37" spans="1:12" ht="12.75">
      <c r="A37" s="19" t="s">
        <v>11</v>
      </c>
      <c r="B37" s="20" t="s">
        <v>12</v>
      </c>
      <c r="C37" s="20" t="s">
        <v>32</v>
      </c>
      <c r="D37" s="20" t="s">
        <v>12</v>
      </c>
      <c r="E37" s="21" t="s">
        <v>13</v>
      </c>
      <c r="F37" s="49" t="s">
        <v>44</v>
      </c>
      <c r="G37" s="65">
        <v>1073520.01</v>
      </c>
      <c r="H37" s="65">
        <v>-42474.83</v>
      </c>
      <c r="I37" s="65">
        <v>1031045.18</v>
      </c>
      <c r="J37" s="65">
        <v>1849437.32</v>
      </c>
      <c r="K37" s="65">
        <v>1114437.74</v>
      </c>
      <c r="L37" s="65">
        <v>-818392.14</v>
      </c>
    </row>
    <row r="38" spans="1:12" ht="12.75">
      <c r="A38" s="23" t="s">
        <v>17</v>
      </c>
      <c r="B38" s="24" t="s">
        <v>12</v>
      </c>
      <c r="C38" s="24" t="s">
        <v>32</v>
      </c>
      <c r="D38" s="24" t="s">
        <v>12</v>
      </c>
      <c r="E38" s="25" t="s">
        <v>12</v>
      </c>
      <c r="F38" s="48" t="s">
        <v>45</v>
      </c>
      <c r="G38" s="66">
        <v>0</v>
      </c>
      <c r="H38" s="66">
        <v>0</v>
      </c>
      <c r="I38" s="66">
        <v>0</v>
      </c>
      <c r="J38" s="66">
        <v>1114437.74</v>
      </c>
      <c r="K38" s="66">
        <v>1114437.74</v>
      </c>
      <c r="L38" s="66">
        <v>-1114437.74</v>
      </c>
    </row>
    <row r="39" spans="1:12" ht="12.75">
      <c r="A39" s="23" t="s">
        <v>17</v>
      </c>
      <c r="B39" s="24" t="s">
        <v>12</v>
      </c>
      <c r="C39" s="24" t="s">
        <v>32</v>
      </c>
      <c r="D39" s="24" t="s">
        <v>12</v>
      </c>
      <c r="E39" s="25" t="s">
        <v>23</v>
      </c>
      <c r="F39" s="48" t="s">
        <v>46</v>
      </c>
      <c r="G39" s="66">
        <v>1073520.01</v>
      </c>
      <c r="H39" s="66">
        <v>-42474.83</v>
      </c>
      <c r="I39" s="66">
        <v>1031045.18</v>
      </c>
      <c r="J39" s="66">
        <v>734999.58</v>
      </c>
      <c r="K39" s="66">
        <v>0</v>
      </c>
      <c r="L39" s="66">
        <v>296045.6</v>
      </c>
    </row>
    <row r="40" spans="1:12" ht="12.75">
      <c r="A40" s="19" t="s">
        <v>11</v>
      </c>
      <c r="B40" s="20" t="s">
        <v>12</v>
      </c>
      <c r="C40" s="20" t="s">
        <v>32</v>
      </c>
      <c r="D40" s="20" t="s">
        <v>35</v>
      </c>
      <c r="E40" s="21" t="s">
        <v>13</v>
      </c>
      <c r="F40" s="49" t="s">
        <v>47</v>
      </c>
      <c r="G40" s="65">
        <f aca="true" t="shared" si="5" ref="G40:L40">SUM(G41:G49)</f>
        <v>1915292.47</v>
      </c>
      <c r="H40" s="65">
        <f t="shared" si="5"/>
        <v>4740.9100000000035</v>
      </c>
      <c r="I40" s="65">
        <f t="shared" si="5"/>
        <v>1920033.3799999997</v>
      </c>
      <c r="J40" s="65">
        <f t="shared" si="5"/>
        <v>1928366.45</v>
      </c>
      <c r="K40" s="65">
        <f t="shared" si="5"/>
        <v>1928366.45</v>
      </c>
      <c r="L40" s="65">
        <f t="shared" si="5"/>
        <v>-8333.070000000003</v>
      </c>
    </row>
    <row r="41" spans="1:12" ht="12.75">
      <c r="A41" s="23" t="s">
        <v>17</v>
      </c>
      <c r="B41" s="24" t="s">
        <v>12</v>
      </c>
      <c r="C41" s="24" t="s">
        <v>32</v>
      </c>
      <c r="D41" s="24" t="s">
        <v>35</v>
      </c>
      <c r="E41" s="25" t="s">
        <v>48</v>
      </c>
      <c r="F41" s="48" t="s">
        <v>49</v>
      </c>
      <c r="G41" s="66">
        <v>285829.68</v>
      </c>
      <c r="H41" s="66">
        <v>4262.18</v>
      </c>
      <c r="I41" s="66">
        <v>290091.86</v>
      </c>
      <c r="J41" s="66">
        <v>283265.7</v>
      </c>
      <c r="K41" s="66">
        <v>283265.7</v>
      </c>
      <c r="L41" s="66">
        <v>6826.16</v>
      </c>
    </row>
    <row r="42" spans="1:12" ht="12.75">
      <c r="A42" s="23" t="s">
        <v>17</v>
      </c>
      <c r="B42" s="24" t="s">
        <v>12</v>
      </c>
      <c r="C42" s="24" t="s">
        <v>32</v>
      </c>
      <c r="D42" s="24" t="s">
        <v>35</v>
      </c>
      <c r="E42" s="25" t="s">
        <v>50</v>
      </c>
      <c r="F42" s="48" t="s">
        <v>51</v>
      </c>
      <c r="G42" s="66">
        <v>330721.9</v>
      </c>
      <c r="H42" s="66">
        <v>4365.07</v>
      </c>
      <c r="I42" s="66">
        <v>335086.97</v>
      </c>
      <c r="J42" s="66">
        <v>324289.04</v>
      </c>
      <c r="K42" s="66">
        <v>324289.04</v>
      </c>
      <c r="L42" s="66">
        <v>10797.93</v>
      </c>
    </row>
    <row r="43" spans="1:12" ht="12.75">
      <c r="A43" s="23" t="s">
        <v>17</v>
      </c>
      <c r="B43" s="24" t="s">
        <v>12</v>
      </c>
      <c r="C43" s="24" t="s">
        <v>32</v>
      </c>
      <c r="D43" s="24" t="s">
        <v>35</v>
      </c>
      <c r="E43" s="25" t="s">
        <v>52</v>
      </c>
      <c r="F43" s="48" t="s">
        <v>53</v>
      </c>
      <c r="G43" s="66">
        <v>386063.64</v>
      </c>
      <c r="H43" s="66">
        <v>6288.16</v>
      </c>
      <c r="I43" s="66">
        <v>392351.8</v>
      </c>
      <c r="J43" s="66">
        <v>389302.08</v>
      </c>
      <c r="K43" s="66">
        <v>389302.08</v>
      </c>
      <c r="L43" s="66">
        <v>3049.72</v>
      </c>
    </row>
    <row r="44" spans="1:12" ht="12.75">
      <c r="A44" s="27" t="s">
        <v>17</v>
      </c>
      <c r="B44" s="27" t="s">
        <v>12</v>
      </c>
      <c r="C44" s="27" t="s">
        <v>32</v>
      </c>
      <c r="D44" s="27" t="s">
        <v>35</v>
      </c>
      <c r="E44" s="53" t="s">
        <v>273</v>
      </c>
      <c r="F44" s="50" t="s">
        <v>271</v>
      </c>
      <c r="G44" s="66">
        <v>0</v>
      </c>
      <c r="H44" s="66">
        <v>5596.6</v>
      </c>
      <c r="I44" s="66">
        <v>5596.6</v>
      </c>
      <c r="J44" s="66">
        <v>5596.6</v>
      </c>
      <c r="K44" s="66">
        <v>5596.6</v>
      </c>
      <c r="L44" s="66">
        <v>0</v>
      </c>
    </row>
    <row r="45" spans="1:12" ht="12.75">
      <c r="A45" s="27" t="s">
        <v>17</v>
      </c>
      <c r="B45" s="27" t="s">
        <v>12</v>
      </c>
      <c r="C45" s="27" t="s">
        <v>32</v>
      </c>
      <c r="D45" s="27" t="s">
        <v>35</v>
      </c>
      <c r="E45" s="53" t="s">
        <v>274</v>
      </c>
      <c r="F45" s="50" t="s">
        <v>272</v>
      </c>
      <c r="G45" s="66">
        <v>0</v>
      </c>
      <c r="H45" s="66">
        <v>6529.37</v>
      </c>
      <c r="I45" s="66">
        <v>6529.37</v>
      </c>
      <c r="J45" s="66">
        <v>6529.37</v>
      </c>
      <c r="K45" s="66">
        <v>6529.37</v>
      </c>
      <c r="L45" s="66">
        <v>0</v>
      </c>
    </row>
    <row r="46" spans="1:12" ht="12.75">
      <c r="A46" s="23">
        <v>1</v>
      </c>
      <c r="B46" s="24" t="s">
        <v>12</v>
      </c>
      <c r="C46" s="24" t="s">
        <v>32</v>
      </c>
      <c r="D46" s="24" t="s">
        <v>35</v>
      </c>
      <c r="E46" s="25" t="s">
        <v>54</v>
      </c>
      <c r="F46" s="26" t="s">
        <v>55</v>
      </c>
      <c r="G46" s="66">
        <v>595882.28</v>
      </c>
      <c r="H46" s="66">
        <v>7390.71</v>
      </c>
      <c r="I46" s="66">
        <v>603272.99</v>
      </c>
      <c r="J46" s="66">
        <v>582924.26</v>
      </c>
      <c r="K46" s="66">
        <v>582924.26</v>
      </c>
      <c r="L46" s="66">
        <v>20348.73</v>
      </c>
    </row>
    <row r="47" spans="1:12" ht="12.75">
      <c r="A47" s="23" t="s">
        <v>17</v>
      </c>
      <c r="B47" s="24" t="s">
        <v>12</v>
      </c>
      <c r="C47" s="24" t="s">
        <v>32</v>
      </c>
      <c r="D47" s="24" t="s">
        <v>35</v>
      </c>
      <c r="E47" s="25" t="s">
        <v>56</v>
      </c>
      <c r="F47" s="26" t="s">
        <v>57</v>
      </c>
      <c r="G47" s="66">
        <v>267612.24</v>
      </c>
      <c r="H47" s="66">
        <v>-29833.79</v>
      </c>
      <c r="I47" s="66">
        <v>237778.45</v>
      </c>
      <c r="J47" s="66">
        <v>252668.96</v>
      </c>
      <c r="K47" s="66">
        <v>252668.96</v>
      </c>
      <c r="L47" s="66">
        <v>-14890.51</v>
      </c>
    </row>
    <row r="48" spans="1:12" ht="12.75">
      <c r="A48" s="23" t="s">
        <v>17</v>
      </c>
      <c r="B48" s="24" t="s">
        <v>12</v>
      </c>
      <c r="C48" s="24" t="s">
        <v>32</v>
      </c>
      <c r="D48" s="24" t="s">
        <v>35</v>
      </c>
      <c r="E48" s="25" t="s">
        <v>58</v>
      </c>
      <c r="F48" s="26" t="s">
        <v>59</v>
      </c>
      <c r="G48" s="66">
        <v>19182.73</v>
      </c>
      <c r="H48" s="66">
        <v>1067.19</v>
      </c>
      <c r="I48" s="66">
        <v>20249.92</v>
      </c>
      <c r="J48" s="66">
        <v>19412.4</v>
      </c>
      <c r="K48" s="66">
        <v>19412.4</v>
      </c>
      <c r="L48" s="66">
        <v>837.52</v>
      </c>
    </row>
    <row r="49" spans="1:12" ht="12.75">
      <c r="A49" s="23" t="s">
        <v>17</v>
      </c>
      <c r="B49" s="24" t="s">
        <v>12</v>
      </c>
      <c r="C49" s="24" t="s">
        <v>32</v>
      </c>
      <c r="D49" s="24" t="s">
        <v>35</v>
      </c>
      <c r="E49" s="25" t="s">
        <v>60</v>
      </c>
      <c r="F49" s="26" t="s">
        <v>61</v>
      </c>
      <c r="G49" s="66">
        <v>30000</v>
      </c>
      <c r="H49" s="66">
        <v>-924.58</v>
      </c>
      <c r="I49" s="66">
        <v>29075.42</v>
      </c>
      <c r="J49" s="66">
        <v>64378.04</v>
      </c>
      <c r="K49" s="66">
        <v>64378.04</v>
      </c>
      <c r="L49" s="66">
        <v>-35302.62</v>
      </c>
    </row>
    <row r="50" spans="1:12" ht="12.75">
      <c r="A50" s="19" t="s">
        <v>11</v>
      </c>
      <c r="B50" s="20" t="s">
        <v>12</v>
      </c>
      <c r="C50" s="20" t="s">
        <v>32</v>
      </c>
      <c r="D50" s="20" t="s">
        <v>48</v>
      </c>
      <c r="E50" s="21" t="s">
        <v>13</v>
      </c>
      <c r="F50" s="22" t="s">
        <v>62</v>
      </c>
      <c r="G50" s="65">
        <v>55111.2</v>
      </c>
      <c r="H50" s="65">
        <v>-7927.8</v>
      </c>
      <c r="I50" s="65">
        <v>47183.4</v>
      </c>
      <c r="J50" s="65">
        <v>51611.2</v>
      </c>
      <c r="K50" s="65">
        <v>51611.2</v>
      </c>
      <c r="L50" s="65">
        <v>-4427.8</v>
      </c>
    </row>
    <row r="51" spans="1:12" ht="12.75">
      <c r="A51" s="23" t="s">
        <v>17</v>
      </c>
      <c r="B51" s="24" t="s">
        <v>12</v>
      </c>
      <c r="C51" s="24" t="s">
        <v>32</v>
      </c>
      <c r="D51" s="24" t="s">
        <v>48</v>
      </c>
      <c r="E51" s="25" t="s">
        <v>12</v>
      </c>
      <c r="F51" s="26" t="s">
        <v>63</v>
      </c>
      <c r="G51" s="66">
        <v>55111.2</v>
      </c>
      <c r="H51" s="66">
        <v>-7927.8</v>
      </c>
      <c r="I51" s="66">
        <v>47183.4</v>
      </c>
      <c r="J51" s="66">
        <v>51611.2</v>
      </c>
      <c r="K51" s="66">
        <v>51611.2</v>
      </c>
      <c r="L51" s="66">
        <v>-4427.8</v>
      </c>
    </row>
    <row r="52" spans="1:12" ht="12.75">
      <c r="A52" s="19" t="s">
        <v>11</v>
      </c>
      <c r="B52" s="20" t="s">
        <v>12</v>
      </c>
      <c r="C52" s="20" t="s">
        <v>64</v>
      </c>
      <c r="D52" s="20" t="s">
        <v>13</v>
      </c>
      <c r="E52" s="21" t="s">
        <v>13</v>
      </c>
      <c r="F52" s="22" t="s">
        <v>65</v>
      </c>
      <c r="G52" s="65">
        <f>G53</f>
        <v>14817.54</v>
      </c>
      <c r="H52" s="65">
        <f>H53</f>
        <v>-14817.54</v>
      </c>
      <c r="I52" s="65">
        <f>I53</f>
        <v>0</v>
      </c>
      <c r="J52" s="65">
        <f>J53</f>
        <v>0</v>
      </c>
      <c r="K52" s="65">
        <f>K53</f>
        <v>0</v>
      </c>
      <c r="L52" s="65">
        <f>L53</f>
        <v>0</v>
      </c>
    </row>
    <row r="53" spans="1:12" ht="25.5">
      <c r="A53" s="19" t="s">
        <v>11</v>
      </c>
      <c r="B53" s="20" t="s">
        <v>12</v>
      </c>
      <c r="C53" s="20" t="s">
        <v>64</v>
      </c>
      <c r="D53" s="20" t="s">
        <v>12</v>
      </c>
      <c r="E53" s="21" t="s">
        <v>13</v>
      </c>
      <c r="F53" s="22" t="s">
        <v>66</v>
      </c>
      <c r="G53" s="65">
        <v>14817.54</v>
      </c>
      <c r="H53" s="65">
        <v>-14817.54</v>
      </c>
      <c r="I53" s="65">
        <v>0</v>
      </c>
      <c r="J53" s="65">
        <v>0</v>
      </c>
      <c r="K53" s="65">
        <v>0</v>
      </c>
      <c r="L53" s="65">
        <v>0</v>
      </c>
    </row>
    <row r="54" spans="1:12" ht="12.75">
      <c r="A54" s="23" t="s">
        <v>17</v>
      </c>
      <c r="B54" s="24" t="s">
        <v>12</v>
      </c>
      <c r="C54" s="24" t="s">
        <v>64</v>
      </c>
      <c r="D54" s="24" t="s">
        <v>12</v>
      </c>
      <c r="E54" s="25" t="s">
        <v>12</v>
      </c>
      <c r="F54" s="26" t="s">
        <v>67</v>
      </c>
      <c r="G54" s="66">
        <v>14817.54</v>
      </c>
      <c r="H54" s="66">
        <v>-14817.54</v>
      </c>
      <c r="I54" s="66">
        <v>0</v>
      </c>
      <c r="J54" s="66">
        <v>0</v>
      </c>
      <c r="K54" s="66">
        <v>0</v>
      </c>
      <c r="L54" s="66">
        <v>0</v>
      </c>
    </row>
    <row r="55" spans="1:12" ht="12.75">
      <c r="A55" s="19" t="s">
        <v>11</v>
      </c>
      <c r="B55" s="20" t="s">
        <v>23</v>
      </c>
      <c r="C55" s="20" t="s">
        <v>13</v>
      </c>
      <c r="D55" s="20" t="s">
        <v>13</v>
      </c>
      <c r="E55" s="21" t="s">
        <v>13</v>
      </c>
      <c r="F55" s="22" t="s">
        <v>68</v>
      </c>
      <c r="G55" s="65">
        <f>G56+G67+G73+G84+G93+G98+G105</f>
        <v>1007636.9900000001</v>
      </c>
      <c r="H55" s="65">
        <f>H56+H67+H73+H84+H93+H98+H105</f>
        <v>-256331.36999999997</v>
      </c>
      <c r="I55" s="65">
        <f>I56+I67+I73+I84+I93+I98+I105</f>
        <v>751305.62</v>
      </c>
      <c r="J55" s="65">
        <f>J56+J67+J73+J84+J93+J98+J105</f>
        <v>715834.9</v>
      </c>
      <c r="K55" s="65">
        <f>K56+K67+K73+K84+K93+K98+K105</f>
        <v>828334.8899999999</v>
      </c>
      <c r="L55" s="65">
        <f>L56+L67+L73+L84+L93+L98+L105</f>
        <v>35470.72</v>
      </c>
    </row>
    <row r="56" spans="1:12" ht="25.5">
      <c r="A56" s="19" t="s">
        <v>11</v>
      </c>
      <c r="B56" s="20" t="s">
        <v>23</v>
      </c>
      <c r="C56" s="20" t="s">
        <v>12</v>
      </c>
      <c r="D56" s="20" t="s">
        <v>13</v>
      </c>
      <c r="E56" s="21" t="s">
        <v>13</v>
      </c>
      <c r="F56" s="22" t="s">
        <v>69</v>
      </c>
      <c r="G56" s="65">
        <f aca="true" t="shared" si="6" ref="G56:L56">SUM(G57+G63+G65)</f>
        <v>78987.48</v>
      </c>
      <c r="H56" s="65">
        <f>SUM(H57+H63+H65)</f>
        <v>-6334.959999999999</v>
      </c>
      <c r="I56" s="65">
        <f t="shared" si="6"/>
        <v>72652.52</v>
      </c>
      <c r="J56" s="65">
        <f t="shared" si="6"/>
        <v>24175.96</v>
      </c>
      <c r="K56" s="65">
        <f t="shared" si="6"/>
        <v>51716.67</v>
      </c>
      <c r="L56" s="65">
        <f t="shared" si="6"/>
        <v>48476.56</v>
      </c>
    </row>
    <row r="57" spans="1:12" ht="12.75">
      <c r="A57" s="19" t="s">
        <v>11</v>
      </c>
      <c r="B57" s="20" t="s">
        <v>23</v>
      </c>
      <c r="C57" s="20" t="s">
        <v>12</v>
      </c>
      <c r="D57" s="20" t="s">
        <v>12</v>
      </c>
      <c r="E57" s="21" t="s">
        <v>13</v>
      </c>
      <c r="F57" s="22" t="s">
        <v>70</v>
      </c>
      <c r="G57" s="65">
        <f aca="true" t="shared" si="7" ref="G57:L57">SUM(G58:G62)</f>
        <v>65320.82</v>
      </c>
      <c r="H57" s="65">
        <f t="shared" si="7"/>
        <v>6831.700000000001</v>
      </c>
      <c r="I57" s="65">
        <f t="shared" si="7"/>
        <v>72152.52</v>
      </c>
      <c r="J57" s="65">
        <f t="shared" si="7"/>
        <v>24175.96</v>
      </c>
      <c r="K57" s="65">
        <f t="shared" si="7"/>
        <v>50666.67</v>
      </c>
      <c r="L57" s="65">
        <f t="shared" si="7"/>
        <v>47976.56</v>
      </c>
    </row>
    <row r="58" spans="1:12" ht="12.75">
      <c r="A58" s="23" t="s">
        <v>17</v>
      </c>
      <c r="B58" s="24" t="s">
        <v>23</v>
      </c>
      <c r="C58" s="24" t="s">
        <v>12</v>
      </c>
      <c r="D58" s="24" t="s">
        <v>12</v>
      </c>
      <c r="E58" s="25" t="s">
        <v>12</v>
      </c>
      <c r="F58" s="26" t="s">
        <v>71</v>
      </c>
      <c r="G58" s="66">
        <v>27179.16</v>
      </c>
      <c r="H58" s="66">
        <v>-6623.67</v>
      </c>
      <c r="I58" s="66">
        <v>20555.49</v>
      </c>
      <c r="J58" s="66">
        <v>4995.94</v>
      </c>
      <c r="K58" s="66">
        <v>23486.65</v>
      </c>
      <c r="L58" s="66">
        <v>15559.55</v>
      </c>
    </row>
    <row r="59" spans="1:12" ht="12.75">
      <c r="A59" s="23" t="s">
        <v>17</v>
      </c>
      <c r="B59" s="24" t="s">
        <v>23</v>
      </c>
      <c r="C59" s="24" t="s">
        <v>12</v>
      </c>
      <c r="D59" s="24" t="s">
        <v>12</v>
      </c>
      <c r="E59" s="25" t="s">
        <v>23</v>
      </c>
      <c r="F59" s="26" t="s">
        <v>72</v>
      </c>
      <c r="G59" s="66">
        <v>12541.67</v>
      </c>
      <c r="H59" s="66">
        <v>-12250</v>
      </c>
      <c r="I59" s="66">
        <v>291.67</v>
      </c>
      <c r="J59" s="66">
        <v>9600</v>
      </c>
      <c r="K59" s="66">
        <v>17600</v>
      </c>
      <c r="L59" s="66">
        <v>-9308.33</v>
      </c>
    </row>
    <row r="60" spans="1:12" ht="12.75">
      <c r="A60" s="23" t="s">
        <v>17</v>
      </c>
      <c r="B60" s="24" t="s">
        <v>23</v>
      </c>
      <c r="C60" s="24" t="s">
        <v>12</v>
      </c>
      <c r="D60" s="24" t="s">
        <v>12</v>
      </c>
      <c r="E60" s="25" t="s">
        <v>19</v>
      </c>
      <c r="F60" s="26" t="s">
        <v>73</v>
      </c>
      <c r="G60" s="66">
        <v>20000</v>
      </c>
      <c r="H60" s="66">
        <v>26205.37</v>
      </c>
      <c r="I60" s="66">
        <v>46205.37</v>
      </c>
      <c r="J60" s="66">
        <v>9580.02</v>
      </c>
      <c r="K60" s="66">
        <v>9580.02</v>
      </c>
      <c r="L60" s="66">
        <v>36625.35</v>
      </c>
    </row>
    <row r="61" spans="1:12" ht="12.75">
      <c r="A61" s="23" t="s">
        <v>17</v>
      </c>
      <c r="B61" s="24" t="s">
        <v>23</v>
      </c>
      <c r="C61" s="24" t="s">
        <v>12</v>
      </c>
      <c r="D61" s="24" t="s">
        <v>12</v>
      </c>
      <c r="E61" s="25" t="s">
        <v>35</v>
      </c>
      <c r="F61" s="26" t="s">
        <v>74</v>
      </c>
      <c r="G61" s="66">
        <v>5099.99</v>
      </c>
      <c r="H61" s="66">
        <v>0</v>
      </c>
      <c r="I61" s="66">
        <v>5099.99</v>
      </c>
      <c r="J61" s="66">
        <v>0</v>
      </c>
      <c r="K61" s="66">
        <v>0</v>
      </c>
      <c r="L61" s="66">
        <v>5099.99</v>
      </c>
    </row>
    <row r="62" spans="1:12" ht="12.75">
      <c r="A62" s="23" t="s">
        <v>17</v>
      </c>
      <c r="B62" s="24" t="s">
        <v>23</v>
      </c>
      <c r="C62" s="24" t="s">
        <v>12</v>
      </c>
      <c r="D62" s="24" t="s">
        <v>12</v>
      </c>
      <c r="E62" s="25" t="s">
        <v>64</v>
      </c>
      <c r="F62" s="26" t="s">
        <v>75</v>
      </c>
      <c r="G62" s="66">
        <v>500</v>
      </c>
      <c r="H62" s="66">
        <v>-500</v>
      </c>
      <c r="I62" s="66">
        <v>0</v>
      </c>
      <c r="J62" s="66">
        <v>0</v>
      </c>
      <c r="K62" s="66">
        <v>0</v>
      </c>
      <c r="L62" s="66">
        <v>0</v>
      </c>
    </row>
    <row r="63" spans="1:12" ht="27" customHeight="1">
      <c r="A63" s="19" t="s">
        <v>11</v>
      </c>
      <c r="B63" s="20" t="s">
        <v>23</v>
      </c>
      <c r="C63" s="20" t="s">
        <v>12</v>
      </c>
      <c r="D63" s="20" t="s">
        <v>35</v>
      </c>
      <c r="E63" s="21" t="s">
        <v>13</v>
      </c>
      <c r="F63" s="22" t="s">
        <v>76</v>
      </c>
      <c r="G63" s="65">
        <f aca="true" t="shared" si="8" ref="G63:L63">G64</f>
        <v>666.66</v>
      </c>
      <c r="H63" s="65">
        <f t="shared" si="8"/>
        <v>-666.66</v>
      </c>
      <c r="I63" s="65">
        <f t="shared" si="8"/>
        <v>0</v>
      </c>
      <c r="J63" s="65">
        <f t="shared" si="8"/>
        <v>0</v>
      </c>
      <c r="K63" s="65">
        <f t="shared" si="8"/>
        <v>1050</v>
      </c>
      <c r="L63" s="65">
        <f t="shared" si="8"/>
        <v>0</v>
      </c>
    </row>
    <row r="64" spans="1:12" ht="12.75">
      <c r="A64" s="23" t="s">
        <v>17</v>
      </c>
      <c r="B64" s="24" t="s">
        <v>23</v>
      </c>
      <c r="C64" s="24" t="s">
        <v>12</v>
      </c>
      <c r="D64" s="24" t="s">
        <v>35</v>
      </c>
      <c r="E64" s="25" t="s">
        <v>12</v>
      </c>
      <c r="F64" s="26" t="s">
        <v>77</v>
      </c>
      <c r="G64" s="66">
        <v>666.66</v>
      </c>
      <c r="H64" s="66">
        <v>-666.66</v>
      </c>
      <c r="I64" s="66">
        <v>0</v>
      </c>
      <c r="J64" s="66">
        <v>0</v>
      </c>
      <c r="K64" s="66">
        <v>1050</v>
      </c>
      <c r="L64" s="66">
        <v>0</v>
      </c>
    </row>
    <row r="65" spans="1:12" ht="12.75">
      <c r="A65" s="19" t="s">
        <v>11</v>
      </c>
      <c r="B65" s="20" t="s">
        <v>23</v>
      </c>
      <c r="C65" s="20" t="s">
        <v>12</v>
      </c>
      <c r="D65" s="20" t="s">
        <v>64</v>
      </c>
      <c r="E65" s="21" t="s">
        <v>13</v>
      </c>
      <c r="F65" s="22" t="s">
        <v>72</v>
      </c>
      <c r="G65" s="65">
        <f aca="true" t="shared" si="9" ref="G65:L65">G66</f>
        <v>13000</v>
      </c>
      <c r="H65" s="65">
        <f t="shared" si="9"/>
        <v>-12500</v>
      </c>
      <c r="I65" s="65">
        <f t="shared" si="9"/>
        <v>500</v>
      </c>
      <c r="J65" s="65">
        <f t="shared" si="9"/>
        <v>0</v>
      </c>
      <c r="K65" s="65">
        <f t="shared" si="9"/>
        <v>0</v>
      </c>
      <c r="L65" s="65">
        <f t="shared" si="9"/>
        <v>500</v>
      </c>
    </row>
    <row r="66" spans="1:12" ht="12.75">
      <c r="A66" s="23" t="s">
        <v>17</v>
      </c>
      <c r="B66" s="24" t="s">
        <v>23</v>
      </c>
      <c r="C66" s="24" t="s">
        <v>12</v>
      </c>
      <c r="D66" s="24" t="s">
        <v>64</v>
      </c>
      <c r="E66" s="25" t="s">
        <v>12</v>
      </c>
      <c r="F66" s="26" t="s">
        <v>78</v>
      </c>
      <c r="G66" s="66">
        <v>13000</v>
      </c>
      <c r="H66" s="66">
        <v>-12500</v>
      </c>
      <c r="I66" s="66">
        <v>500</v>
      </c>
      <c r="J66" s="66">
        <v>0</v>
      </c>
      <c r="K66" s="66">
        <v>0</v>
      </c>
      <c r="L66" s="66">
        <v>500</v>
      </c>
    </row>
    <row r="67" spans="1:12" ht="12.75">
      <c r="A67" s="19" t="s">
        <v>11</v>
      </c>
      <c r="B67" s="20" t="s">
        <v>23</v>
      </c>
      <c r="C67" s="20" t="s">
        <v>23</v>
      </c>
      <c r="D67" s="20" t="s">
        <v>13</v>
      </c>
      <c r="E67" s="21" t="s">
        <v>13</v>
      </c>
      <c r="F67" s="22" t="s">
        <v>79</v>
      </c>
      <c r="G67" s="65">
        <f>SUM(G68+G71)</f>
        <v>5833.33</v>
      </c>
      <c r="H67" s="65">
        <f>SUM(H68+H71)</f>
        <v>14000</v>
      </c>
      <c r="I67" s="65">
        <f>SUM(I68+I71)</f>
        <v>19833.33</v>
      </c>
      <c r="J67" s="65">
        <f>SUM(J68+J71)</f>
        <v>16736.690000000002</v>
      </c>
      <c r="K67" s="65">
        <f>SUM(K68+K71)</f>
        <v>28307.69</v>
      </c>
      <c r="L67" s="65">
        <f>SUM(L68+L71)</f>
        <v>3096.6399999999994</v>
      </c>
    </row>
    <row r="68" spans="1:12" ht="12.75">
      <c r="A68" s="19" t="s">
        <v>11</v>
      </c>
      <c r="B68" s="20" t="s">
        <v>23</v>
      </c>
      <c r="C68" s="20" t="s">
        <v>23</v>
      </c>
      <c r="D68" s="20" t="s">
        <v>12</v>
      </c>
      <c r="E68" s="21" t="s">
        <v>13</v>
      </c>
      <c r="F68" s="22" t="s">
        <v>80</v>
      </c>
      <c r="G68" s="65">
        <f aca="true" t="shared" si="10" ref="G68:L68">SUM(G69:G70)</f>
        <v>5000</v>
      </c>
      <c r="H68" s="65">
        <f t="shared" si="10"/>
        <v>14000</v>
      </c>
      <c r="I68" s="65">
        <f t="shared" si="10"/>
        <v>19000</v>
      </c>
      <c r="J68" s="65">
        <f t="shared" si="10"/>
        <v>16736.690000000002</v>
      </c>
      <c r="K68" s="65">
        <f t="shared" si="10"/>
        <v>28307.69</v>
      </c>
      <c r="L68" s="65">
        <f t="shared" si="10"/>
        <v>2263.3099999999995</v>
      </c>
    </row>
    <row r="69" spans="1:12" ht="25.5">
      <c r="A69" s="23" t="s">
        <v>17</v>
      </c>
      <c r="B69" s="24" t="s">
        <v>23</v>
      </c>
      <c r="C69" s="24" t="s">
        <v>23</v>
      </c>
      <c r="D69" s="24" t="s">
        <v>12</v>
      </c>
      <c r="E69" s="25" t="s">
        <v>12</v>
      </c>
      <c r="F69" s="26" t="s">
        <v>81</v>
      </c>
      <c r="G69" s="66">
        <v>1333.33</v>
      </c>
      <c r="H69" s="66">
        <v>-416.67</v>
      </c>
      <c r="I69" s="66">
        <v>916.66</v>
      </c>
      <c r="J69" s="66">
        <v>8120</v>
      </c>
      <c r="K69" s="66">
        <v>8120</v>
      </c>
      <c r="L69" s="66">
        <v>-7203.34</v>
      </c>
    </row>
    <row r="70" spans="1:12" ht="12.75">
      <c r="A70" s="23" t="s">
        <v>17</v>
      </c>
      <c r="B70" s="24" t="s">
        <v>23</v>
      </c>
      <c r="C70" s="24" t="s">
        <v>23</v>
      </c>
      <c r="D70" s="24" t="s">
        <v>12</v>
      </c>
      <c r="E70" s="25" t="s">
        <v>23</v>
      </c>
      <c r="F70" s="26" t="s">
        <v>80</v>
      </c>
      <c r="G70" s="66">
        <v>3666.67</v>
      </c>
      <c r="H70" s="66">
        <v>14416.67</v>
      </c>
      <c r="I70" s="66">
        <v>18083.34</v>
      </c>
      <c r="J70" s="66">
        <v>8616.69</v>
      </c>
      <c r="K70" s="66">
        <v>20187.69</v>
      </c>
      <c r="L70" s="66">
        <v>9466.65</v>
      </c>
    </row>
    <row r="71" spans="1:12" ht="12.75">
      <c r="A71" s="19" t="s">
        <v>11</v>
      </c>
      <c r="B71" s="20" t="s">
        <v>23</v>
      </c>
      <c r="C71" s="20" t="s">
        <v>23</v>
      </c>
      <c r="D71" s="20" t="s">
        <v>19</v>
      </c>
      <c r="E71" s="21" t="s">
        <v>13</v>
      </c>
      <c r="F71" s="22" t="s">
        <v>82</v>
      </c>
      <c r="G71" s="65">
        <f aca="true" t="shared" si="11" ref="G71:L71">G72</f>
        <v>833.33</v>
      </c>
      <c r="H71" s="65">
        <f t="shared" si="11"/>
        <v>0</v>
      </c>
      <c r="I71" s="65">
        <f t="shared" si="11"/>
        <v>833.33</v>
      </c>
      <c r="J71" s="65">
        <f t="shared" si="11"/>
        <v>0</v>
      </c>
      <c r="K71" s="65">
        <f t="shared" si="11"/>
        <v>0</v>
      </c>
      <c r="L71" s="65">
        <f t="shared" si="11"/>
        <v>833.33</v>
      </c>
    </row>
    <row r="72" spans="1:12" ht="12.75">
      <c r="A72" s="23" t="s">
        <v>17</v>
      </c>
      <c r="B72" s="24" t="s">
        <v>23</v>
      </c>
      <c r="C72" s="24" t="s">
        <v>23</v>
      </c>
      <c r="D72" s="24" t="s">
        <v>19</v>
      </c>
      <c r="E72" s="25" t="s">
        <v>12</v>
      </c>
      <c r="F72" s="26" t="s">
        <v>82</v>
      </c>
      <c r="G72" s="66">
        <v>833.33</v>
      </c>
      <c r="H72" s="66">
        <v>0</v>
      </c>
      <c r="I72" s="66">
        <v>833.33</v>
      </c>
      <c r="J72" s="66">
        <v>0</v>
      </c>
      <c r="K72" s="66">
        <v>0</v>
      </c>
      <c r="L72" s="66">
        <v>833.33</v>
      </c>
    </row>
    <row r="73" spans="1:12" ht="25.5">
      <c r="A73" s="19" t="s">
        <v>11</v>
      </c>
      <c r="B73" s="20" t="s">
        <v>23</v>
      </c>
      <c r="C73" s="20" t="s">
        <v>35</v>
      </c>
      <c r="D73" s="20" t="s">
        <v>13</v>
      </c>
      <c r="E73" s="21" t="s">
        <v>13</v>
      </c>
      <c r="F73" s="22" t="s">
        <v>83</v>
      </c>
      <c r="G73" s="65">
        <f>SUM(G74+G76+G78+G82)</f>
        <v>85625.01</v>
      </c>
      <c r="H73" s="65">
        <f>SUM(H74+H76+H78+H82)</f>
        <v>-28269.55</v>
      </c>
      <c r="I73" s="65">
        <f>SUM(I74+I76+I78+I82)</f>
        <v>57355.46000000001</v>
      </c>
      <c r="J73" s="65">
        <f>SUM(J74+J76+J78+J82)</f>
        <v>20440.17</v>
      </c>
      <c r="K73" s="65">
        <f>SUM(K74+K76+K78+K82)</f>
        <v>10593.85</v>
      </c>
      <c r="L73" s="65">
        <f>SUM(L74+L76+L78+L82)</f>
        <v>36915.29</v>
      </c>
    </row>
    <row r="74" spans="1:12" ht="12.75">
      <c r="A74" s="19" t="s">
        <v>11</v>
      </c>
      <c r="B74" s="20" t="s">
        <v>23</v>
      </c>
      <c r="C74" s="20" t="s">
        <v>35</v>
      </c>
      <c r="D74" s="20" t="s">
        <v>23</v>
      </c>
      <c r="E74" s="21" t="s">
        <v>13</v>
      </c>
      <c r="F74" s="22" t="s">
        <v>84</v>
      </c>
      <c r="G74" s="65">
        <v>3333.34</v>
      </c>
      <c r="H74" s="65">
        <v>-3333.34</v>
      </c>
      <c r="I74" s="65">
        <v>0</v>
      </c>
      <c r="J74" s="65">
        <v>0</v>
      </c>
      <c r="K74" s="65">
        <v>0</v>
      </c>
      <c r="L74" s="65">
        <v>0</v>
      </c>
    </row>
    <row r="75" spans="1:12" ht="12.75">
      <c r="A75" s="23" t="s">
        <v>17</v>
      </c>
      <c r="B75" s="24" t="s">
        <v>23</v>
      </c>
      <c r="C75" s="24" t="s">
        <v>35</v>
      </c>
      <c r="D75" s="24" t="s">
        <v>23</v>
      </c>
      <c r="E75" s="25" t="s">
        <v>12</v>
      </c>
      <c r="F75" s="26" t="s">
        <v>85</v>
      </c>
      <c r="G75" s="66">
        <v>3333.34</v>
      </c>
      <c r="H75" s="66">
        <v>-3333.34</v>
      </c>
      <c r="I75" s="66">
        <v>0</v>
      </c>
      <c r="J75" s="66">
        <v>0</v>
      </c>
      <c r="K75" s="66">
        <v>0</v>
      </c>
      <c r="L75" s="66">
        <v>0</v>
      </c>
    </row>
    <row r="76" spans="1:12" ht="12.75">
      <c r="A76" s="19" t="s">
        <v>11</v>
      </c>
      <c r="B76" s="20" t="s">
        <v>23</v>
      </c>
      <c r="C76" s="20" t="s">
        <v>35</v>
      </c>
      <c r="D76" s="20" t="s">
        <v>35</v>
      </c>
      <c r="E76" s="21" t="s">
        <v>13</v>
      </c>
      <c r="F76" s="22" t="s">
        <v>86</v>
      </c>
      <c r="G76" s="65">
        <v>833.33</v>
      </c>
      <c r="H76" s="65">
        <v>4000</v>
      </c>
      <c r="I76" s="65">
        <v>4833.33</v>
      </c>
      <c r="J76" s="65">
        <v>0</v>
      </c>
      <c r="K76" s="65">
        <v>0</v>
      </c>
      <c r="L76" s="65">
        <v>4833.33</v>
      </c>
    </row>
    <row r="77" spans="1:12" ht="12.75">
      <c r="A77" s="23" t="s">
        <v>17</v>
      </c>
      <c r="B77" s="24" t="s">
        <v>23</v>
      </c>
      <c r="C77" s="24" t="s">
        <v>35</v>
      </c>
      <c r="D77" s="24" t="s">
        <v>35</v>
      </c>
      <c r="E77" s="25" t="s">
        <v>12</v>
      </c>
      <c r="F77" s="26" t="s">
        <v>87</v>
      </c>
      <c r="G77" s="66">
        <v>833.33</v>
      </c>
      <c r="H77" s="66">
        <v>4000</v>
      </c>
      <c r="I77" s="66">
        <v>4833.33</v>
      </c>
      <c r="J77" s="66">
        <v>0</v>
      </c>
      <c r="K77" s="66">
        <v>0</v>
      </c>
      <c r="L77" s="66">
        <v>4833.33</v>
      </c>
    </row>
    <row r="78" spans="1:12" ht="12.75">
      <c r="A78" s="19" t="s">
        <v>11</v>
      </c>
      <c r="B78" s="20" t="s">
        <v>23</v>
      </c>
      <c r="C78" s="20" t="s">
        <v>35</v>
      </c>
      <c r="D78" s="20" t="s">
        <v>64</v>
      </c>
      <c r="E78" s="21" t="s">
        <v>13</v>
      </c>
      <c r="F78" s="22" t="s">
        <v>88</v>
      </c>
      <c r="G78" s="65">
        <f aca="true" t="shared" si="12" ref="G78:L78">SUM(G79:G81)</f>
        <v>30125</v>
      </c>
      <c r="H78" s="65">
        <f t="shared" si="12"/>
        <v>-7958.34</v>
      </c>
      <c r="I78" s="65">
        <f t="shared" si="12"/>
        <v>22166.660000000003</v>
      </c>
      <c r="J78" s="65">
        <f t="shared" si="12"/>
        <v>12352.32</v>
      </c>
      <c r="K78" s="65">
        <f t="shared" si="12"/>
        <v>2506</v>
      </c>
      <c r="L78" s="65">
        <f t="shared" si="12"/>
        <v>9814.34</v>
      </c>
    </row>
    <row r="79" spans="1:12" ht="25.5">
      <c r="A79" s="23" t="s">
        <v>17</v>
      </c>
      <c r="B79" s="24" t="s">
        <v>23</v>
      </c>
      <c r="C79" s="24" t="s">
        <v>35</v>
      </c>
      <c r="D79" s="24" t="s">
        <v>64</v>
      </c>
      <c r="E79" s="25" t="s">
        <v>12</v>
      </c>
      <c r="F79" s="26" t="s">
        <v>89</v>
      </c>
      <c r="G79" s="66">
        <v>2625</v>
      </c>
      <c r="H79" s="66">
        <v>-1291.67</v>
      </c>
      <c r="I79" s="66">
        <v>1333.33</v>
      </c>
      <c r="J79" s="66">
        <v>2506</v>
      </c>
      <c r="K79" s="66">
        <v>2506</v>
      </c>
      <c r="L79" s="66">
        <v>-1172.67</v>
      </c>
    </row>
    <row r="80" spans="1:12" ht="12.75">
      <c r="A80" s="23" t="s">
        <v>17</v>
      </c>
      <c r="B80" s="24" t="s">
        <v>23</v>
      </c>
      <c r="C80" s="24" t="s">
        <v>35</v>
      </c>
      <c r="D80" s="24" t="s">
        <v>64</v>
      </c>
      <c r="E80" s="25" t="s">
        <v>23</v>
      </c>
      <c r="F80" s="26" t="s">
        <v>90</v>
      </c>
      <c r="G80" s="66">
        <v>20833.33</v>
      </c>
      <c r="H80" s="66">
        <v>0</v>
      </c>
      <c r="I80" s="66">
        <v>20833.33</v>
      </c>
      <c r="J80" s="66">
        <v>9846.32</v>
      </c>
      <c r="K80" s="66">
        <v>0</v>
      </c>
      <c r="L80" s="66">
        <v>10987.01</v>
      </c>
    </row>
    <row r="81" spans="1:12" ht="12.75">
      <c r="A81" s="23" t="s">
        <v>17</v>
      </c>
      <c r="B81" s="24" t="s">
        <v>23</v>
      </c>
      <c r="C81" s="24" t="s">
        <v>35</v>
      </c>
      <c r="D81" s="24" t="s">
        <v>64</v>
      </c>
      <c r="E81" s="25" t="s">
        <v>19</v>
      </c>
      <c r="F81" s="26" t="s">
        <v>91</v>
      </c>
      <c r="G81" s="66">
        <v>6666.67</v>
      </c>
      <c r="H81" s="66">
        <v>-6666.67</v>
      </c>
      <c r="I81" s="66">
        <v>0</v>
      </c>
      <c r="J81" s="66">
        <v>0</v>
      </c>
      <c r="K81" s="66">
        <v>0</v>
      </c>
      <c r="L81" s="66">
        <v>0</v>
      </c>
    </row>
    <row r="82" spans="1:12" ht="25.5">
      <c r="A82" s="19" t="s">
        <v>11</v>
      </c>
      <c r="B82" s="20" t="s">
        <v>23</v>
      </c>
      <c r="C82" s="20" t="s">
        <v>35</v>
      </c>
      <c r="D82" s="20" t="s">
        <v>48</v>
      </c>
      <c r="E82" s="21" t="s">
        <v>13</v>
      </c>
      <c r="F82" s="22" t="s">
        <v>92</v>
      </c>
      <c r="G82" s="65">
        <v>51333.34</v>
      </c>
      <c r="H82" s="65">
        <v>-20977.87</v>
      </c>
      <c r="I82" s="65">
        <v>30355.47</v>
      </c>
      <c r="J82" s="65">
        <v>8087.85</v>
      </c>
      <c r="K82" s="65">
        <v>8087.85</v>
      </c>
      <c r="L82" s="65">
        <v>22267.62</v>
      </c>
    </row>
    <row r="83" spans="1:12" ht="25.5">
      <c r="A83" s="23" t="s">
        <v>17</v>
      </c>
      <c r="B83" s="24" t="s">
        <v>23</v>
      </c>
      <c r="C83" s="24" t="s">
        <v>35</v>
      </c>
      <c r="D83" s="24" t="s">
        <v>48</v>
      </c>
      <c r="E83" s="25" t="s">
        <v>12</v>
      </c>
      <c r="F83" s="26" t="s">
        <v>92</v>
      </c>
      <c r="G83" s="66">
        <v>51333.34</v>
      </c>
      <c r="H83" s="66">
        <v>-20977.87</v>
      </c>
      <c r="I83" s="66">
        <v>30355.47</v>
      </c>
      <c r="J83" s="66">
        <v>8087.85</v>
      </c>
      <c r="K83" s="66">
        <v>8087.85</v>
      </c>
      <c r="L83" s="66">
        <v>22267.62</v>
      </c>
    </row>
    <row r="84" spans="1:12" ht="12.75">
      <c r="A84" s="19" t="s">
        <v>11</v>
      </c>
      <c r="B84" s="20" t="s">
        <v>23</v>
      </c>
      <c r="C84" s="20" t="s">
        <v>32</v>
      </c>
      <c r="D84" s="20" t="s">
        <v>13</v>
      </c>
      <c r="E84" s="21" t="s">
        <v>13</v>
      </c>
      <c r="F84" s="22" t="s">
        <v>93</v>
      </c>
      <c r="G84" s="65">
        <f>SUM(G85+G87+G89+G91)</f>
        <v>7500</v>
      </c>
      <c r="H84" s="65">
        <f>SUM(H85+H87+H89+H91)</f>
        <v>-4166.67</v>
      </c>
      <c r="I84" s="65">
        <f>SUM(I85+I87+I89+I91)</f>
        <v>3333.33</v>
      </c>
      <c r="J84" s="65">
        <f>SUM(J85+J87+J89+J91)</f>
        <v>5700.24</v>
      </c>
      <c r="K84" s="65">
        <f>SUM(K85+K87+K89+K91)</f>
        <v>0</v>
      </c>
      <c r="L84" s="65">
        <f>SUM(L85+L87+L89+L91)</f>
        <v>-2366.91</v>
      </c>
    </row>
    <row r="85" spans="1:12" ht="12.75">
      <c r="A85" s="19" t="s">
        <v>11</v>
      </c>
      <c r="B85" s="20" t="s">
        <v>23</v>
      </c>
      <c r="C85" s="20" t="s">
        <v>32</v>
      </c>
      <c r="D85" s="20" t="s">
        <v>23</v>
      </c>
      <c r="E85" s="21" t="s">
        <v>13</v>
      </c>
      <c r="F85" s="22" t="s">
        <v>94</v>
      </c>
      <c r="G85" s="65">
        <v>2500</v>
      </c>
      <c r="H85" s="65">
        <v>0</v>
      </c>
      <c r="I85" s="65">
        <v>2500</v>
      </c>
      <c r="J85" s="65">
        <v>0</v>
      </c>
      <c r="K85" s="65">
        <v>0</v>
      </c>
      <c r="L85" s="65">
        <v>2500</v>
      </c>
    </row>
    <row r="86" spans="1:12" ht="12.75">
      <c r="A86" s="23" t="s">
        <v>17</v>
      </c>
      <c r="B86" s="24" t="s">
        <v>23</v>
      </c>
      <c r="C86" s="24" t="s">
        <v>32</v>
      </c>
      <c r="D86" s="24" t="s">
        <v>23</v>
      </c>
      <c r="E86" s="25" t="s">
        <v>12</v>
      </c>
      <c r="F86" s="26" t="s">
        <v>95</v>
      </c>
      <c r="G86" s="66">
        <v>2500</v>
      </c>
      <c r="H86" s="66">
        <v>0</v>
      </c>
      <c r="I86" s="66">
        <v>2500</v>
      </c>
      <c r="J86" s="66">
        <v>0</v>
      </c>
      <c r="K86" s="66">
        <v>0</v>
      </c>
      <c r="L86" s="66">
        <v>2500</v>
      </c>
    </row>
    <row r="87" spans="1:12" ht="12.75">
      <c r="A87" s="19" t="s">
        <v>11</v>
      </c>
      <c r="B87" s="20" t="s">
        <v>23</v>
      </c>
      <c r="C87" s="20" t="s">
        <v>32</v>
      </c>
      <c r="D87" s="20" t="s">
        <v>19</v>
      </c>
      <c r="E87" s="21" t="s">
        <v>13</v>
      </c>
      <c r="F87" s="22" t="s">
        <v>96</v>
      </c>
      <c r="G87" s="65">
        <v>4166.67</v>
      </c>
      <c r="H87" s="65">
        <v>-4166.67</v>
      </c>
      <c r="I87" s="65">
        <v>0</v>
      </c>
      <c r="J87" s="65">
        <v>0</v>
      </c>
      <c r="K87" s="65">
        <v>0</v>
      </c>
      <c r="L87" s="65">
        <v>0</v>
      </c>
    </row>
    <row r="88" spans="1:12" ht="25.5">
      <c r="A88" s="23" t="s">
        <v>17</v>
      </c>
      <c r="B88" s="24" t="s">
        <v>23</v>
      </c>
      <c r="C88" s="24" t="s">
        <v>32</v>
      </c>
      <c r="D88" s="24" t="s">
        <v>19</v>
      </c>
      <c r="E88" s="25" t="s">
        <v>12</v>
      </c>
      <c r="F88" s="26" t="s">
        <v>97</v>
      </c>
      <c r="G88" s="66">
        <v>4166.67</v>
      </c>
      <c r="H88" s="66">
        <v>-4166.67</v>
      </c>
      <c r="I88" s="66">
        <v>0</v>
      </c>
      <c r="J88" s="66">
        <v>0</v>
      </c>
      <c r="K88" s="66">
        <v>0</v>
      </c>
      <c r="L88" s="66">
        <v>0</v>
      </c>
    </row>
    <row r="89" spans="1:12" ht="12.75">
      <c r="A89" s="19" t="s">
        <v>11</v>
      </c>
      <c r="B89" s="20" t="s">
        <v>23</v>
      </c>
      <c r="C89" s="20" t="s">
        <v>32</v>
      </c>
      <c r="D89" s="20" t="s">
        <v>35</v>
      </c>
      <c r="E89" s="21" t="s">
        <v>13</v>
      </c>
      <c r="F89" s="22" t="s">
        <v>98</v>
      </c>
      <c r="G89" s="65">
        <v>833.33</v>
      </c>
      <c r="H89" s="65">
        <v>0</v>
      </c>
      <c r="I89" s="65">
        <v>833.33</v>
      </c>
      <c r="J89" s="65">
        <v>0</v>
      </c>
      <c r="K89" s="65">
        <v>0</v>
      </c>
      <c r="L89" s="65">
        <v>833.33</v>
      </c>
    </row>
    <row r="90" spans="1:12" ht="12.75">
      <c r="A90" s="23" t="s">
        <v>17</v>
      </c>
      <c r="B90" s="24" t="s">
        <v>23</v>
      </c>
      <c r="C90" s="24" t="s">
        <v>32</v>
      </c>
      <c r="D90" s="24" t="s">
        <v>35</v>
      </c>
      <c r="E90" s="25" t="s">
        <v>12</v>
      </c>
      <c r="F90" s="26" t="s">
        <v>98</v>
      </c>
      <c r="G90" s="66">
        <v>833.33</v>
      </c>
      <c r="H90" s="66">
        <v>0</v>
      </c>
      <c r="I90" s="66">
        <v>833.33</v>
      </c>
      <c r="J90" s="66">
        <v>0</v>
      </c>
      <c r="K90" s="66">
        <v>0</v>
      </c>
      <c r="L90" s="66">
        <v>833.33</v>
      </c>
    </row>
    <row r="91" spans="1:12" ht="12.75">
      <c r="A91" s="28" t="s">
        <v>11</v>
      </c>
      <c r="B91" s="28" t="s">
        <v>23</v>
      </c>
      <c r="C91" s="28" t="s">
        <v>32</v>
      </c>
      <c r="D91" s="28" t="s">
        <v>48</v>
      </c>
      <c r="E91" s="51" t="s">
        <v>13</v>
      </c>
      <c r="F91" s="51" t="s">
        <v>275</v>
      </c>
      <c r="G91" s="65">
        <v>0</v>
      </c>
      <c r="H91" s="65">
        <v>0</v>
      </c>
      <c r="I91" s="65">
        <v>0</v>
      </c>
      <c r="J91" s="65">
        <v>5700.24</v>
      </c>
      <c r="K91" s="65">
        <v>0</v>
      </c>
      <c r="L91" s="65">
        <v>-5700.24</v>
      </c>
    </row>
    <row r="92" spans="1:12" ht="12.75">
      <c r="A92" s="18" t="s">
        <v>17</v>
      </c>
      <c r="B92" s="18" t="s">
        <v>23</v>
      </c>
      <c r="C92" s="18" t="s">
        <v>32</v>
      </c>
      <c r="D92" s="18" t="s">
        <v>48</v>
      </c>
      <c r="E92" s="52" t="s">
        <v>12</v>
      </c>
      <c r="F92" s="52" t="s">
        <v>275</v>
      </c>
      <c r="G92" s="66">
        <v>0</v>
      </c>
      <c r="H92" s="66">
        <v>0</v>
      </c>
      <c r="I92" s="66">
        <v>0</v>
      </c>
      <c r="J92" s="66">
        <v>5700.24</v>
      </c>
      <c r="K92" s="66">
        <v>0</v>
      </c>
      <c r="L92" s="66">
        <v>-5700.24</v>
      </c>
    </row>
    <row r="93" spans="1:12" ht="12.75">
      <c r="A93" s="19" t="s">
        <v>11</v>
      </c>
      <c r="B93" s="20" t="s">
        <v>23</v>
      </c>
      <c r="C93" s="20" t="s">
        <v>64</v>
      </c>
      <c r="D93" s="20" t="s">
        <v>13</v>
      </c>
      <c r="E93" s="21" t="s">
        <v>13</v>
      </c>
      <c r="F93" s="22" t="s">
        <v>99</v>
      </c>
      <c r="G93" s="65">
        <f aca="true" t="shared" si="13" ref="G93:L93">G94</f>
        <v>724774.53</v>
      </c>
      <c r="H93" s="65">
        <f t="shared" si="13"/>
        <v>-172928.06999999998</v>
      </c>
      <c r="I93" s="65">
        <f t="shared" si="13"/>
        <v>551846.46</v>
      </c>
      <c r="J93" s="65">
        <f t="shared" si="13"/>
        <v>605251.48</v>
      </c>
      <c r="K93" s="65">
        <f t="shared" si="13"/>
        <v>677181.73</v>
      </c>
      <c r="L93" s="65">
        <f t="shared" si="13"/>
        <v>-53405.01999999999</v>
      </c>
    </row>
    <row r="94" spans="1:12" ht="12.75">
      <c r="A94" s="19" t="s">
        <v>11</v>
      </c>
      <c r="B94" s="20" t="s">
        <v>23</v>
      </c>
      <c r="C94" s="20" t="s">
        <v>64</v>
      </c>
      <c r="D94" s="20" t="s">
        <v>12</v>
      </c>
      <c r="E94" s="21" t="s">
        <v>13</v>
      </c>
      <c r="F94" s="22" t="s">
        <v>99</v>
      </c>
      <c r="G94" s="65">
        <f aca="true" t="shared" si="14" ref="G94:L94">SUM(G95:G97)</f>
        <v>724774.53</v>
      </c>
      <c r="H94" s="65">
        <f t="shared" si="14"/>
        <v>-172928.06999999998</v>
      </c>
      <c r="I94" s="65">
        <f t="shared" si="14"/>
        <v>551846.46</v>
      </c>
      <c r="J94" s="65">
        <f t="shared" si="14"/>
        <v>605251.48</v>
      </c>
      <c r="K94" s="65">
        <f t="shared" si="14"/>
        <v>677181.73</v>
      </c>
      <c r="L94" s="65">
        <f t="shared" si="14"/>
        <v>-53405.01999999999</v>
      </c>
    </row>
    <row r="95" spans="1:12" ht="12.75">
      <c r="A95" s="23" t="s">
        <v>17</v>
      </c>
      <c r="B95" s="24" t="s">
        <v>23</v>
      </c>
      <c r="C95" s="24" t="s">
        <v>64</v>
      </c>
      <c r="D95" s="24" t="s">
        <v>12</v>
      </c>
      <c r="E95" s="25" t="s">
        <v>12</v>
      </c>
      <c r="F95" s="26" t="s">
        <v>100</v>
      </c>
      <c r="G95" s="66">
        <v>434774.54</v>
      </c>
      <c r="H95" s="66">
        <v>-110780.84</v>
      </c>
      <c r="I95" s="66">
        <v>323993.7</v>
      </c>
      <c r="J95" s="66">
        <v>286686.69</v>
      </c>
      <c r="K95" s="66">
        <v>371243.04</v>
      </c>
      <c r="L95" s="66">
        <v>37307.01</v>
      </c>
    </row>
    <row r="96" spans="1:12" ht="12.75">
      <c r="A96" s="23" t="s">
        <v>17</v>
      </c>
      <c r="B96" s="24" t="s">
        <v>23</v>
      </c>
      <c r="C96" s="24" t="s">
        <v>64</v>
      </c>
      <c r="D96" s="24" t="s">
        <v>12</v>
      </c>
      <c r="E96" s="25" t="s">
        <v>23</v>
      </c>
      <c r="F96" s="26" t="s">
        <v>101</v>
      </c>
      <c r="G96" s="66">
        <v>273333.33</v>
      </c>
      <c r="H96" s="66">
        <v>-49433.33</v>
      </c>
      <c r="I96" s="66">
        <v>223900</v>
      </c>
      <c r="J96" s="66">
        <v>315056.76</v>
      </c>
      <c r="K96" s="66">
        <v>305938.69</v>
      </c>
      <c r="L96" s="66">
        <v>-91156.76</v>
      </c>
    </row>
    <row r="97" spans="1:12" ht="12.75">
      <c r="A97" s="23" t="s">
        <v>17</v>
      </c>
      <c r="B97" s="24" t="s">
        <v>23</v>
      </c>
      <c r="C97" s="24" t="s">
        <v>64</v>
      </c>
      <c r="D97" s="24" t="s">
        <v>12</v>
      </c>
      <c r="E97" s="25" t="s">
        <v>35</v>
      </c>
      <c r="F97" s="26" t="s">
        <v>102</v>
      </c>
      <c r="G97" s="66">
        <v>16666.66</v>
      </c>
      <c r="H97" s="66">
        <v>-12713.9</v>
      </c>
      <c r="I97" s="66">
        <v>3952.76</v>
      </c>
      <c r="J97" s="66">
        <v>3508.03</v>
      </c>
      <c r="K97" s="66">
        <v>0</v>
      </c>
      <c r="L97" s="66">
        <v>444.73</v>
      </c>
    </row>
    <row r="98" spans="1:12" ht="25.5">
      <c r="A98" s="19" t="s">
        <v>11</v>
      </c>
      <c r="B98" s="20" t="s">
        <v>23</v>
      </c>
      <c r="C98" s="20" t="s">
        <v>103</v>
      </c>
      <c r="D98" s="20" t="s">
        <v>13</v>
      </c>
      <c r="E98" s="21" t="s">
        <v>13</v>
      </c>
      <c r="F98" s="22" t="s">
        <v>104</v>
      </c>
      <c r="G98" s="65">
        <f>G99+G101+G103</f>
        <v>1666.66</v>
      </c>
      <c r="H98" s="65">
        <f>H99+H101+H103</f>
        <v>8334.34</v>
      </c>
      <c r="I98" s="65">
        <f>I99+I101+I103</f>
        <v>10001</v>
      </c>
      <c r="J98" s="65">
        <f>J99+J101+J103</f>
        <v>16960</v>
      </c>
      <c r="K98" s="65">
        <f>K99+K101+K103</f>
        <v>16960</v>
      </c>
      <c r="L98" s="65">
        <f>L99+L101+L103</f>
        <v>-6959</v>
      </c>
    </row>
    <row r="99" spans="1:12" ht="12.75">
      <c r="A99" s="29" t="s">
        <v>11</v>
      </c>
      <c r="B99" s="29" t="s">
        <v>23</v>
      </c>
      <c r="C99" s="29" t="s">
        <v>103</v>
      </c>
      <c r="D99" s="29" t="s">
        <v>12</v>
      </c>
      <c r="E99" s="29" t="s">
        <v>13</v>
      </c>
      <c r="F99" s="54" t="s">
        <v>261</v>
      </c>
      <c r="G99" s="65">
        <v>0</v>
      </c>
      <c r="H99" s="65">
        <v>0</v>
      </c>
      <c r="I99" s="65">
        <v>0</v>
      </c>
      <c r="J99" s="65">
        <v>6960</v>
      </c>
      <c r="K99" s="65">
        <v>6960</v>
      </c>
      <c r="L99" s="65">
        <v>-6960</v>
      </c>
    </row>
    <row r="100" spans="1:12" ht="12.75">
      <c r="A100" s="31" t="s">
        <v>17</v>
      </c>
      <c r="B100" s="31" t="s">
        <v>23</v>
      </c>
      <c r="C100" s="31" t="s">
        <v>103</v>
      </c>
      <c r="D100" s="31" t="s">
        <v>12</v>
      </c>
      <c r="E100" s="25" t="s">
        <v>12</v>
      </c>
      <c r="F100" s="32" t="s">
        <v>262</v>
      </c>
      <c r="G100" s="66">
        <v>0</v>
      </c>
      <c r="H100" s="66">
        <v>0</v>
      </c>
      <c r="I100" s="66">
        <v>0</v>
      </c>
      <c r="J100" s="66">
        <v>6960</v>
      </c>
      <c r="K100" s="66">
        <v>6960</v>
      </c>
      <c r="L100" s="66">
        <v>-6960</v>
      </c>
    </row>
    <row r="101" spans="1:12" ht="12.75">
      <c r="A101" s="19" t="s">
        <v>11</v>
      </c>
      <c r="B101" s="20" t="s">
        <v>23</v>
      </c>
      <c r="C101" s="20" t="s">
        <v>103</v>
      </c>
      <c r="D101" s="20" t="s">
        <v>23</v>
      </c>
      <c r="E101" s="21" t="s">
        <v>13</v>
      </c>
      <c r="F101" s="22" t="s">
        <v>105</v>
      </c>
      <c r="G101" s="65">
        <v>1666.66</v>
      </c>
      <c r="H101" s="65">
        <v>-1666.66</v>
      </c>
      <c r="I101" s="65">
        <v>0</v>
      </c>
      <c r="J101" s="65">
        <v>0</v>
      </c>
      <c r="K101" s="65">
        <v>0</v>
      </c>
      <c r="L101" s="65">
        <v>0</v>
      </c>
    </row>
    <row r="102" spans="1:12" ht="12.75">
      <c r="A102" s="23" t="s">
        <v>17</v>
      </c>
      <c r="B102" s="24" t="s">
        <v>23</v>
      </c>
      <c r="C102" s="24" t="s">
        <v>103</v>
      </c>
      <c r="D102" s="24" t="s">
        <v>23</v>
      </c>
      <c r="E102" s="25" t="s">
        <v>12</v>
      </c>
      <c r="F102" s="26" t="s">
        <v>106</v>
      </c>
      <c r="G102" s="66">
        <v>1666.66</v>
      </c>
      <c r="H102" s="66">
        <v>-1666.66</v>
      </c>
      <c r="I102" s="66">
        <v>0</v>
      </c>
      <c r="J102" s="66">
        <v>0</v>
      </c>
      <c r="K102" s="66">
        <v>0</v>
      </c>
      <c r="L102" s="66">
        <v>0</v>
      </c>
    </row>
    <row r="103" spans="1:12" ht="12.75">
      <c r="A103" s="28" t="s">
        <v>11</v>
      </c>
      <c r="B103" s="28" t="s">
        <v>23</v>
      </c>
      <c r="C103" s="28" t="s">
        <v>103</v>
      </c>
      <c r="D103" s="28" t="s">
        <v>35</v>
      </c>
      <c r="E103" s="51" t="s">
        <v>13</v>
      </c>
      <c r="F103" s="51" t="s">
        <v>276</v>
      </c>
      <c r="G103" s="65">
        <v>0</v>
      </c>
      <c r="H103" s="65">
        <v>10001</v>
      </c>
      <c r="I103" s="65">
        <v>10001</v>
      </c>
      <c r="J103" s="65">
        <v>10000</v>
      </c>
      <c r="K103" s="65">
        <v>10000</v>
      </c>
      <c r="L103" s="65">
        <v>1</v>
      </c>
    </row>
    <row r="104" spans="1:12" ht="12.75">
      <c r="A104" s="18" t="s">
        <v>17</v>
      </c>
      <c r="B104" s="18" t="s">
        <v>23</v>
      </c>
      <c r="C104" s="18" t="s">
        <v>103</v>
      </c>
      <c r="D104" s="18" t="s">
        <v>35</v>
      </c>
      <c r="E104" s="52" t="s">
        <v>12</v>
      </c>
      <c r="F104" s="52" t="s">
        <v>276</v>
      </c>
      <c r="G104" s="66">
        <v>0</v>
      </c>
      <c r="H104" s="66">
        <v>10001</v>
      </c>
      <c r="I104" s="66">
        <v>10001</v>
      </c>
      <c r="J104" s="66">
        <v>10000</v>
      </c>
      <c r="K104" s="66">
        <v>10000</v>
      </c>
      <c r="L104" s="66">
        <v>1</v>
      </c>
    </row>
    <row r="105" spans="1:12" ht="12.75">
      <c r="A105" s="19" t="s">
        <v>11</v>
      </c>
      <c r="B105" s="20" t="s">
        <v>23</v>
      </c>
      <c r="C105" s="20" t="s">
        <v>48</v>
      </c>
      <c r="D105" s="20" t="s">
        <v>13</v>
      </c>
      <c r="E105" s="21" t="s">
        <v>13</v>
      </c>
      <c r="F105" s="49" t="s">
        <v>107</v>
      </c>
      <c r="G105" s="65">
        <f>G106+G109+G111+G113+G115</f>
        <v>103249.98000000001</v>
      </c>
      <c r="H105" s="65">
        <f>H106+H109+H111+H113+H115</f>
        <v>-66966.45999999999</v>
      </c>
      <c r="I105" s="65">
        <f>I106+I109+I111+I113+I115</f>
        <v>36283.520000000004</v>
      </c>
      <c r="J105" s="65">
        <f>J106+J109+J111+J113+J115</f>
        <v>26570.36</v>
      </c>
      <c r="K105" s="65">
        <f>K106+K109+K111+K113+K115</f>
        <v>43574.950000000004</v>
      </c>
      <c r="L105" s="65">
        <f>L106+L109+L111+L113+L115</f>
        <v>9713.16</v>
      </c>
    </row>
    <row r="106" spans="1:12" ht="12.75">
      <c r="A106" s="19" t="s">
        <v>11</v>
      </c>
      <c r="B106" s="20" t="s">
        <v>23</v>
      </c>
      <c r="C106" s="20" t="s">
        <v>48</v>
      </c>
      <c r="D106" s="20" t="s">
        <v>12</v>
      </c>
      <c r="E106" s="21" t="s">
        <v>13</v>
      </c>
      <c r="F106" s="22" t="s">
        <v>108</v>
      </c>
      <c r="G106" s="65">
        <v>4333.33</v>
      </c>
      <c r="H106" s="65">
        <v>-1338.07</v>
      </c>
      <c r="I106" s="65">
        <v>2995.26</v>
      </c>
      <c r="J106" s="65">
        <v>164.56</v>
      </c>
      <c r="K106" s="65">
        <v>2914.22</v>
      </c>
      <c r="L106" s="65">
        <v>2830.7</v>
      </c>
    </row>
    <row r="107" spans="1:12" ht="25.5">
      <c r="A107" s="23" t="s">
        <v>17</v>
      </c>
      <c r="B107" s="24" t="s">
        <v>23</v>
      </c>
      <c r="C107" s="24" t="s">
        <v>48</v>
      </c>
      <c r="D107" s="24" t="s">
        <v>12</v>
      </c>
      <c r="E107" s="25" t="s">
        <v>12</v>
      </c>
      <c r="F107" s="26" t="s">
        <v>109</v>
      </c>
      <c r="G107" s="66">
        <v>1333.33</v>
      </c>
      <c r="H107" s="66">
        <v>-1333.33</v>
      </c>
      <c r="I107" s="66">
        <v>0</v>
      </c>
      <c r="J107" s="66">
        <v>164.56</v>
      </c>
      <c r="K107" s="66">
        <v>2914.22</v>
      </c>
      <c r="L107" s="66">
        <v>-164.56</v>
      </c>
    </row>
    <row r="108" spans="1:12" ht="12.75">
      <c r="A108" s="23" t="s">
        <v>17</v>
      </c>
      <c r="B108" s="24" t="s">
        <v>23</v>
      </c>
      <c r="C108" s="24" t="s">
        <v>48</v>
      </c>
      <c r="D108" s="24" t="s">
        <v>12</v>
      </c>
      <c r="E108" s="25" t="s">
        <v>23</v>
      </c>
      <c r="F108" s="26" t="s">
        <v>110</v>
      </c>
      <c r="G108" s="66">
        <v>3000</v>
      </c>
      <c r="H108" s="66">
        <v>-4.74</v>
      </c>
      <c r="I108" s="66">
        <v>2995.26</v>
      </c>
      <c r="J108" s="66">
        <v>0</v>
      </c>
      <c r="K108" s="66">
        <v>0</v>
      </c>
      <c r="L108" s="66">
        <v>2995.26</v>
      </c>
    </row>
    <row r="109" spans="1:12" ht="25.5">
      <c r="A109" s="19" t="s">
        <v>11</v>
      </c>
      <c r="B109" s="20" t="s">
        <v>23</v>
      </c>
      <c r="C109" s="20" t="s">
        <v>48</v>
      </c>
      <c r="D109" s="20" t="s">
        <v>35</v>
      </c>
      <c r="E109" s="21" t="s">
        <v>13</v>
      </c>
      <c r="F109" s="22" t="s">
        <v>111</v>
      </c>
      <c r="G109" s="65">
        <v>3750</v>
      </c>
      <c r="H109" s="65">
        <v>-3333.33</v>
      </c>
      <c r="I109" s="65">
        <v>416.67</v>
      </c>
      <c r="J109" s="65">
        <v>2993.8</v>
      </c>
      <c r="K109" s="65">
        <v>3974</v>
      </c>
      <c r="L109" s="65">
        <v>-2577.13</v>
      </c>
    </row>
    <row r="110" spans="1:12" ht="25.5">
      <c r="A110" s="23" t="s">
        <v>17</v>
      </c>
      <c r="B110" s="24" t="s">
        <v>23</v>
      </c>
      <c r="C110" s="24" t="s">
        <v>48</v>
      </c>
      <c r="D110" s="24" t="s">
        <v>35</v>
      </c>
      <c r="E110" s="25" t="s">
        <v>12</v>
      </c>
      <c r="F110" s="26" t="s">
        <v>112</v>
      </c>
      <c r="G110" s="66">
        <v>3750</v>
      </c>
      <c r="H110" s="66">
        <v>-3333.33</v>
      </c>
      <c r="I110" s="66">
        <v>416.67</v>
      </c>
      <c r="J110" s="66">
        <v>2993.8</v>
      </c>
      <c r="K110" s="66">
        <v>3974</v>
      </c>
      <c r="L110" s="66">
        <v>-2577.13</v>
      </c>
    </row>
    <row r="111" spans="1:12" ht="25.5">
      <c r="A111" s="19" t="s">
        <v>11</v>
      </c>
      <c r="B111" s="20" t="s">
        <v>23</v>
      </c>
      <c r="C111" s="20" t="s">
        <v>48</v>
      </c>
      <c r="D111" s="20" t="s">
        <v>64</v>
      </c>
      <c r="E111" s="21" t="s">
        <v>13</v>
      </c>
      <c r="F111" s="22" t="s">
        <v>113</v>
      </c>
      <c r="G111" s="65">
        <v>75333.32</v>
      </c>
      <c r="H111" s="65">
        <v>-60179.06</v>
      </c>
      <c r="I111" s="65">
        <v>15154.26</v>
      </c>
      <c r="J111" s="65">
        <v>9028</v>
      </c>
      <c r="K111" s="65">
        <v>36686.73</v>
      </c>
      <c r="L111" s="65">
        <v>6126.26</v>
      </c>
    </row>
    <row r="112" spans="1:12" ht="25.5">
      <c r="A112" s="23" t="s">
        <v>17</v>
      </c>
      <c r="B112" s="24" t="s">
        <v>23</v>
      </c>
      <c r="C112" s="24" t="s">
        <v>48</v>
      </c>
      <c r="D112" s="24" t="s">
        <v>64</v>
      </c>
      <c r="E112" s="25" t="s">
        <v>12</v>
      </c>
      <c r="F112" s="26" t="s">
        <v>113</v>
      </c>
      <c r="G112" s="66">
        <v>75333.32</v>
      </c>
      <c r="H112" s="66">
        <v>-60179.06</v>
      </c>
      <c r="I112" s="66">
        <v>15154.26</v>
      </c>
      <c r="J112" s="66">
        <v>9028</v>
      </c>
      <c r="K112" s="66">
        <v>36686.73</v>
      </c>
      <c r="L112" s="66">
        <v>6126.26</v>
      </c>
    </row>
    <row r="113" spans="1:12" ht="25.5">
      <c r="A113" s="19" t="s">
        <v>11</v>
      </c>
      <c r="B113" s="20" t="s">
        <v>23</v>
      </c>
      <c r="C113" s="20" t="s">
        <v>48</v>
      </c>
      <c r="D113" s="20" t="s">
        <v>114</v>
      </c>
      <c r="E113" s="21" t="s">
        <v>13</v>
      </c>
      <c r="F113" s="22" t="s">
        <v>115</v>
      </c>
      <c r="G113" s="65">
        <v>15000</v>
      </c>
      <c r="H113" s="65">
        <v>-616</v>
      </c>
      <c r="I113" s="65">
        <v>14384</v>
      </c>
      <c r="J113" s="65">
        <v>14384</v>
      </c>
      <c r="K113" s="65">
        <v>0</v>
      </c>
      <c r="L113" s="65">
        <v>0</v>
      </c>
    </row>
    <row r="114" spans="1:12" ht="12.75">
      <c r="A114" s="23" t="s">
        <v>17</v>
      </c>
      <c r="B114" s="24" t="s">
        <v>23</v>
      </c>
      <c r="C114" s="24" t="s">
        <v>48</v>
      </c>
      <c r="D114" s="24" t="s">
        <v>114</v>
      </c>
      <c r="E114" s="25" t="s">
        <v>12</v>
      </c>
      <c r="F114" s="26" t="s">
        <v>116</v>
      </c>
      <c r="G114" s="66">
        <v>15000</v>
      </c>
      <c r="H114" s="66">
        <v>-616</v>
      </c>
      <c r="I114" s="66">
        <v>14384</v>
      </c>
      <c r="J114" s="66">
        <v>14384</v>
      </c>
      <c r="K114" s="66">
        <v>0</v>
      </c>
      <c r="L114" s="66">
        <v>0</v>
      </c>
    </row>
    <row r="115" spans="1:12" ht="12.75">
      <c r="A115" s="29" t="s">
        <v>11</v>
      </c>
      <c r="B115" s="29" t="s">
        <v>23</v>
      </c>
      <c r="C115" s="29" t="s">
        <v>48</v>
      </c>
      <c r="D115" s="29" t="s">
        <v>48</v>
      </c>
      <c r="E115" s="21" t="s">
        <v>13</v>
      </c>
      <c r="F115" s="30" t="s">
        <v>117</v>
      </c>
      <c r="G115" s="17">
        <v>4833.33</v>
      </c>
      <c r="H115" s="65">
        <v>-1500</v>
      </c>
      <c r="I115" s="17">
        <v>3333.33</v>
      </c>
      <c r="J115" s="17">
        <v>0</v>
      </c>
      <c r="K115" s="17">
        <v>0</v>
      </c>
      <c r="L115" s="17">
        <v>3333.33</v>
      </c>
    </row>
    <row r="116" spans="1:12" ht="12.75">
      <c r="A116" s="31" t="s">
        <v>17</v>
      </c>
      <c r="B116" s="31" t="s">
        <v>23</v>
      </c>
      <c r="C116" s="31" t="s">
        <v>48</v>
      </c>
      <c r="D116" s="31" t="s">
        <v>48</v>
      </c>
      <c r="E116" s="25" t="s">
        <v>12</v>
      </c>
      <c r="F116" s="32" t="s">
        <v>118</v>
      </c>
      <c r="G116" s="66">
        <v>4833.33</v>
      </c>
      <c r="H116" s="66">
        <v>-1500</v>
      </c>
      <c r="I116" s="66">
        <v>3333.33</v>
      </c>
      <c r="J116" s="66">
        <v>0</v>
      </c>
      <c r="K116" s="66">
        <v>0</v>
      </c>
      <c r="L116" s="66">
        <v>3333.33</v>
      </c>
    </row>
    <row r="117" spans="1:12" ht="12.75">
      <c r="A117" s="19" t="s">
        <v>11</v>
      </c>
      <c r="B117" s="20" t="s">
        <v>19</v>
      </c>
      <c r="C117" s="20" t="s">
        <v>13</v>
      </c>
      <c r="D117" s="20" t="s">
        <v>13</v>
      </c>
      <c r="E117" s="21" t="s">
        <v>13</v>
      </c>
      <c r="F117" s="22" t="s">
        <v>119</v>
      </c>
      <c r="G117" s="65">
        <f aca="true" t="shared" si="15" ref="G117:L117">G118+G130+G139+G150+G161+G176+G184+G192+G201</f>
        <v>2941660.3200000003</v>
      </c>
      <c r="H117" s="65">
        <f t="shared" si="15"/>
        <v>1395498.03</v>
      </c>
      <c r="I117" s="65">
        <f t="shared" si="15"/>
        <v>4337158.350000001</v>
      </c>
      <c r="J117" s="65">
        <f t="shared" si="15"/>
        <v>2843929.43</v>
      </c>
      <c r="K117" s="65">
        <f t="shared" si="15"/>
        <v>2146379.9400000004</v>
      </c>
      <c r="L117" s="65">
        <f t="shared" si="15"/>
        <v>1493228.92</v>
      </c>
    </row>
    <row r="118" spans="1:12" s="11" customFormat="1" ht="12.75">
      <c r="A118" s="19" t="s">
        <v>11</v>
      </c>
      <c r="B118" s="20" t="s">
        <v>19</v>
      </c>
      <c r="C118" s="20" t="s">
        <v>12</v>
      </c>
      <c r="D118" s="20" t="s">
        <v>13</v>
      </c>
      <c r="E118" s="21" t="s">
        <v>13</v>
      </c>
      <c r="F118" s="22" t="s">
        <v>120</v>
      </c>
      <c r="G118" s="65">
        <f>SUM(G119+G124+G122+G126+G128)</f>
        <v>1824041.67</v>
      </c>
      <c r="H118" s="65">
        <f>SUM(H119+H124+H122+H126+H128)</f>
        <v>147760.99</v>
      </c>
      <c r="I118" s="65">
        <f>SUM(I119+I124+I122+I126+I128)</f>
        <v>1971802.66</v>
      </c>
      <c r="J118" s="65">
        <f>SUM(J119+J124+J122+J126+J128)</f>
        <v>1501237.44</v>
      </c>
      <c r="K118" s="65">
        <f>SUM(K119+K124+K122+K126+K128)</f>
        <v>1075234</v>
      </c>
      <c r="L118" s="65">
        <f>SUM(L119+L122+L126+L124+L128)</f>
        <v>470565.22</v>
      </c>
    </row>
    <row r="119" spans="1:12" ht="12.75">
      <c r="A119" s="19" t="s">
        <v>11</v>
      </c>
      <c r="B119" s="20" t="s">
        <v>19</v>
      </c>
      <c r="C119" s="20" t="s">
        <v>12</v>
      </c>
      <c r="D119" s="20" t="s">
        <v>12</v>
      </c>
      <c r="E119" s="21" t="s">
        <v>13</v>
      </c>
      <c r="F119" s="22" t="s">
        <v>121</v>
      </c>
      <c r="G119" s="65">
        <v>1750000</v>
      </c>
      <c r="H119" s="65">
        <v>156244.88</v>
      </c>
      <c r="I119" s="65">
        <v>1906244.88</v>
      </c>
      <c r="J119" s="65">
        <v>1480589.44</v>
      </c>
      <c r="K119" s="65">
        <v>1054934</v>
      </c>
      <c r="L119" s="65">
        <v>425655.44</v>
      </c>
    </row>
    <row r="120" spans="1:12" ht="12.75">
      <c r="A120" s="23" t="s">
        <v>17</v>
      </c>
      <c r="B120" s="24" t="s">
        <v>19</v>
      </c>
      <c r="C120" s="24" t="s">
        <v>12</v>
      </c>
      <c r="D120" s="24" t="s">
        <v>12</v>
      </c>
      <c r="E120" s="25" t="s">
        <v>12</v>
      </c>
      <c r="F120" s="26" t="s">
        <v>122</v>
      </c>
      <c r="G120" s="66">
        <v>250000</v>
      </c>
      <c r="H120" s="66">
        <v>601310.88</v>
      </c>
      <c r="I120" s="66">
        <v>851310.88</v>
      </c>
      <c r="J120" s="66">
        <v>425655.44</v>
      </c>
      <c r="K120" s="66">
        <v>0</v>
      </c>
      <c r="L120" s="66">
        <v>425655.44</v>
      </c>
    </row>
    <row r="121" spans="1:12" ht="12.75">
      <c r="A121" s="23" t="s">
        <v>17</v>
      </c>
      <c r="B121" s="24" t="s">
        <v>19</v>
      </c>
      <c r="C121" s="24" t="s">
        <v>12</v>
      </c>
      <c r="D121" s="24" t="s">
        <v>12</v>
      </c>
      <c r="E121" s="25" t="s">
        <v>23</v>
      </c>
      <c r="F121" s="26" t="s">
        <v>123</v>
      </c>
      <c r="G121" s="66">
        <v>1500000</v>
      </c>
      <c r="H121" s="66">
        <v>-445066</v>
      </c>
      <c r="I121" s="66">
        <v>1054934</v>
      </c>
      <c r="J121" s="66">
        <v>1054934</v>
      </c>
      <c r="K121" s="66">
        <v>1054934</v>
      </c>
      <c r="L121" s="66">
        <v>0</v>
      </c>
    </row>
    <row r="122" spans="1:12" ht="12.75">
      <c r="A122" s="19" t="s">
        <v>11</v>
      </c>
      <c r="B122" s="20" t="s">
        <v>19</v>
      </c>
      <c r="C122" s="20" t="s">
        <v>12</v>
      </c>
      <c r="D122" s="20" t="s">
        <v>35</v>
      </c>
      <c r="E122" s="21" t="s">
        <v>13</v>
      </c>
      <c r="F122" s="22" t="s">
        <v>124</v>
      </c>
      <c r="G122" s="65">
        <v>27500</v>
      </c>
      <c r="H122" s="65">
        <v>-7483.89</v>
      </c>
      <c r="I122" s="65">
        <v>20016.11</v>
      </c>
      <c r="J122" s="65">
        <v>0</v>
      </c>
      <c r="K122" s="65">
        <v>0</v>
      </c>
      <c r="L122" s="65">
        <v>20016.11</v>
      </c>
    </row>
    <row r="123" spans="1:12" ht="12.75">
      <c r="A123" s="23" t="s">
        <v>17</v>
      </c>
      <c r="B123" s="24" t="s">
        <v>19</v>
      </c>
      <c r="C123" s="24" t="s">
        <v>12</v>
      </c>
      <c r="D123" s="24" t="s">
        <v>35</v>
      </c>
      <c r="E123" s="25" t="s">
        <v>12</v>
      </c>
      <c r="F123" s="26" t="s">
        <v>125</v>
      </c>
      <c r="G123" s="66">
        <v>27500</v>
      </c>
      <c r="H123" s="66">
        <v>-7483.89</v>
      </c>
      <c r="I123" s="66">
        <v>20016.11</v>
      </c>
      <c r="J123" s="66">
        <v>0</v>
      </c>
      <c r="K123" s="66">
        <v>0</v>
      </c>
      <c r="L123" s="66">
        <v>20016.11</v>
      </c>
    </row>
    <row r="124" spans="1:12" ht="25.5">
      <c r="A124" s="19" t="s">
        <v>11</v>
      </c>
      <c r="B124" s="20" t="s">
        <v>19</v>
      </c>
      <c r="C124" s="20" t="s">
        <v>12</v>
      </c>
      <c r="D124" s="20" t="s">
        <v>103</v>
      </c>
      <c r="E124" s="21" t="s">
        <v>13</v>
      </c>
      <c r="F124" s="22" t="s">
        <v>126</v>
      </c>
      <c r="G124" s="65">
        <v>44166.67</v>
      </c>
      <c r="H124" s="65">
        <v>0</v>
      </c>
      <c r="I124" s="65">
        <v>44166.67</v>
      </c>
      <c r="J124" s="65">
        <v>20300</v>
      </c>
      <c r="K124" s="65">
        <v>20300</v>
      </c>
      <c r="L124" s="65">
        <v>23866.67</v>
      </c>
    </row>
    <row r="125" spans="1:12" ht="12.75">
      <c r="A125" s="23" t="s">
        <v>17</v>
      </c>
      <c r="B125" s="24" t="s">
        <v>19</v>
      </c>
      <c r="C125" s="24" t="s">
        <v>12</v>
      </c>
      <c r="D125" s="24" t="s">
        <v>103</v>
      </c>
      <c r="E125" s="25" t="s">
        <v>12</v>
      </c>
      <c r="F125" s="26" t="s">
        <v>127</v>
      </c>
      <c r="G125" s="66">
        <v>44166.67</v>
      </c>
      <c r="H125" s="66">
        <v>0</v>
      </c>
      <c r="I125" s="66">
        <v>44166.67</v>
      </c>
      <c r="J125" s="66">
        <v>20300</v>
      </c>
      <c r="K125" s="66">
        <v>20300</v>
      </c>
      <c r="L125" s="66">
        <v>23866.67</v>
      </c>
    </row>
    <row r="126" spans="1:12" ht="12.75">
      <c r="A126" s="19" t="s">
        <v>11</v>
      </c>
      <c r="B126" s="20" t="s">
        <v>19</v>
      </c>
      <c r="C126" s="20" t="s">
        <v>12</v>
      </c>
      <c r="D126" s="20" t="s">
        <v>114</v>
      </c>
      <c r="E126" s="21" t="s">
        <v>13</v>
      </c>
      <c r="F126" s="22" t="s">
        <v>128</v>
      </c>
      <c r="G126" s="65">
        <v>1375</v>
      </c>
      <c r="H126" s="65">
        <v>0</v>
      </c>
      <c r="I126" s="65">
        <v>1375</v>
      </c>
      <c r="J126" s="65">
        <v>348</v>
      </c>
      <c r="K126" s="65">
        <v>0</v>
      </c>
      <c r="L126" s="65">
        <v>1027</v>
      </c>
    </row>
    <row r="127" spans="1:12" ht="12.75">
      <c r="A127" s="23" t="s">
        <v>17</v>
      </c>
      <c r="B127" s="24" t="s">
        <v>19</v>
      </c>
      <c r="C127" s="24" t="s">
        <v>12</v>
      </c>
      <c r="D127" s="24" t="s">
        <v>114</v>
      </c>
      <c r="E127" s="25" t="s">
        <v>12</v>
      </c>
      <c r="F127" s="26" t="s">
        <v>129</v>
      </c>
      <c r="G127" s="66">
        <v>1375</v>
      </c>
      <c r="H127" s="66">
        <v>0</v>
      </c>
      <c r="I127" s="66">
        <v>1375</v>
      </c>
      <c r="J127" s="66">
        <v>348</v>
      </c>
      <c r="K127" s="66">
        <v>0</v>
      </c>
      <c r="L127" s="66">
        <v>1027</v>
      </c>
    </row>
    <row r="128" spans="1:12" ht="12.75">
      <c r="A128" s="19" t="s">
        <v>11</v>
      </c>
      <c r="B128" s="20" t="s">
        <v>19</v>
      </c>
      <c r="C128" s="20" t="s">
        <v>12</v>
      </c>
      <c r="D128" s="20" t="s">
        <v>48</v>
      </c>
      <c r="E128" s="21" t="s">
        <v>13</v>
      </c>
      <c r="F128" s="22" t="s">
        <v>130</v>
      </c>
      <c r="G128" s="65">
        <v>1000</v>
      </c>
      <c r="H128" s="65">
        <v>-1000</v>
      </c>
      <c r="I128" s="65">
        <v>0</v>
      </c>
      <c r="J128" s="65">
        <v>0</v>
      </c>
      <c r="K128" s="65">
        <v>0</v>
      </c>
      <c r="L128" s="65">
        <v>0</v>
      </c>
    </row>
    <row r="129" spans="1:12" ht="12.75">
      <c r="A129" s="23" t="s">
        <v>17</v>
      </c>
      <c r="B129" s="24" t="s">
        <v>19</v>
      </c>
      <c r="C129" s="24" t="s">
        <v>12</v>
      </c>
      <c r="D129" s="24" t="s">
        <v>48</v>
      </c>
      <c r="E129" s="25" t="s">
        <v>12</v>
      </c>
      <c r="F129" s="26" t="s">
        <v>131</v>
      </c>
      <c r="G129" s="66">
        <v>1000</v>
      </c>
      <c r="H129" s="66">
        <v>-1000</v>
      </c>
      <c r="I129" s="66">
        <v>0</v>
      </c>
      <c r="J129" s="66">
        <v>0</v>
      </c>
      <c r="K129" s="66">
        <v>0</v>
      </c>
      <c r="L129" s="66">
        <v>0</v>
      </c>
    </row>
    <row r="130" spans="1:12" ht="12.75">
      <c r="A130" s="19" t="s">
        <v>11</v>
      </c>
      <c r="B130" s="20" t="s">
        <v>19</v>
      </c>
      <c r="C130" s="20" t="s">
        <v>23</v>
      </c>
      <c r="D130" s="20" t="s">
        <v>13</v>
      </c>
      <c r="E130" s="21" t="s">
        <v>13</v>
      </c>
      <c r="F130" s="33" t="s">
        <v>132</v>
      </c>
      <c r="G130" s="65">
        <f aca="true" t="shared" si="16" ref="G130:L130">SUM(G131+G133+G137+G135)</f>
        <v>135000</v>
      </c>
      <c r="H130" s="65">
        <f t="shared" si="16"/>
        <v>252582.5</v>
      </c>
      <c r="I130" s="65">
        <f t="shared" si="16"/>
        <v>387582.5</v>
      </c>
      <c r="J130" s="65">
        <f t="shared" si="16"/>
        <v>150224.55</v>
      </c>
      <c r="K130" s="65">
        <f t="shared" si="16"/>
        <v>119708.55</v>
      </c>
      <c r="L130" s="65">
        <f t="shared" si="16"/>
        <v>237357.95</v>
      </c>
    </row>
    <row r="131" spans="1:12" ht="12.75">
      <c r="A131" s="19" t="s">
        <v>11</v>
      </c>
      <c r="B131" s="20" t="s">
        <v>19</v>
      </c>
      <c r="C131" s="20" t="s">
        <v>23</v>
      </c>
      <c r="D131" s="20" t="s">
        <v>23</v>
      </c>
      <c r="E131" s="21" t="s">
        <v>13</v>
      </c>
      <c r="F131" s="22" t="s">
        <v>133</v>
      </c>
      <c r="G131" s="65">
        <v>10000</v>
      </c>
      <c r="H131" s="65">
        <v>1760</v>
      </c>
      <c r="I131" s="65">
        <v>11760</v>
      </c>
      <c r="J131" s="65">
        <v>15900</v>
      </c>
      <c r="K131" s="65">
        <v>0</v>
      </c>
      <c r="L131" s="65">
        <v>-4140</v>
      </c>
    </row>
    <row r="132" spans="1:12" ht="25.5">
      <c r="A132" s="23" t="s">
        <v>17</v>
      </c>
      <c r="B132" s="24" t="s">
        <v>19</v>
      </c>
      <c r="C132" s="24" t="s">
        <v>23</v>
      </c>
      <c r="D132" s="24" t="s">
        <v>23</v>
      </c>
      <c r="E132" s="25" t="s">
        <v>32</v>
      </c>
      <c r="F132" s="26" t="s">
        <v>134</v>
      </c>
      <c r="G132" s="66">
        <v>10000</v>
      </c>
      <c r="H132" s="66">
        <v>1760</v>
      </c>
      <c r="I132" s="66">
        <v>11760</v>
      </c>
      <c r="J132" s="66">
        <v>15900</v>
      </c>
      <c r="K132" s="66">
        <v>0</v>
      </c>
      <c r="L132" s="66">
        <v>-4140</v>
      </c>
    </row>
    <row r="133" spans="1:12" ht="25.5">
      <c r="A133" s="19" t="s">
        <v>11</v>
      </c>
      <c r="B133" s="20" t="s">
        <v>19</v>
      </c>
      <c r="C133" s="20" t="s">
        <v>23</v>
      </c>
      <c r="D133" s="20" t="s">
        <v>19</v>
      </c>
      <c r="E133" s="21" t="s">
        <v>13</v>
      </c>
      <c r="F133" s="22" t="s">
        <v>135</v>
      </c>
      <c r="G133" s="65">
        <f aca="true" t="shared" si="17" ref="G133:L133">G134</f>
        <v>20000</v>
      </c>
      <c r="H133" s="65">
        <f t="shared" si="17"/>
        <v>0</v>
      </c>
      <c r="I133" s="65">
        <f t="shared" si="17"/>
        <v>20000</v>
      </c>
      <c r="J133" s="65">
        <f t="shared" si="17"/>
        <v>14616</v>
      </c>
      <c r="K133" s="65">
        <f t="shared" si="17"/>
        <v>0</v>
      </c>
      <c r="L133" s="65">
        <f t="shared" si="17"/>
        <v>5384</v>
      </c>
    </row>
    <row r="134" spans="1:12" ht="12.75">
      <c r="A134" s="23" t="s">
        <v>17</v>
      </c>
      <c r="B134" s="24" t="s">
        <v>19</v>
      </c>
      <c r="C134" s="24" t="s">
        <v>23</v>
      </c>
      <c r="D134" s="24" t="s">
        <v>19</v>
      </c>
      <c r="E134" s="25" t="s">
        <v>19</v>
      </c>
      <c r="F134" s="26" t="s">
        <v>136</v>
      </c>
      <c r="G134" s="66">
        <v>20000</v>
      </c>
      <c r="H134" s="66">
        <v>0</v>
      </c>
      <c r="I134" s="66">
        <v>20000</v>
      </c>
      <c r="J134" s="66">
        <v>14616</v>
      </c>
      <c r="K134" s="66">
        <v>0</v>
      </c>
      <c r="L134" s="66">
        <v>5384</v>
      </c>
    </row>
    <row r="135" spans="1:12" ht="25.5">
      <c r="A135" s="19" t="s">
        <v>11</v>
      </c>
      <c r="B135" s="20" t="s">
        <v>19</v>
      </c>
      <c r="C135" s="20" t="s">
        <v>23</v>
      </c>
      <c r="D135" s="20" t="s">
        <v>64</v>
      </c>
      <c r="E135" s="21" t="s">
        <v>13</v>
      </c>
      <c r="F135" s="22" t="s">
        <v>137</v>
      </c>
      <c r="G135" s="65">
        <v>60000</v>
      </c>
      <c r="H135" s="65">
        <v>250822.5</v>
      </c>
      <c r="I135" s="65">
        <v>310822.5</v>
      </c>
      <c r="J135" s="65">
        <v>79807.5</v>
      </c>
      <c r="K135" s="65">
        <v>79807.5</v>
      </c>
      <c r="L135" s="65">
        <v>231015</v>
      </c>
    </row>
    <row r="136" spans="1:12" ht="12.75">
      <c r="A136" s="23" t="s">
        <v>17</v>
      </c>
      <c r="B136" s="24" t="s">
        <v>19</v>
      </c>
      <c r="C136" s="24" t="s">
        <v>23</v>
      </c>
      <c r="D136" s="24" t="s">
        <v>64</v>
      </c>
      <c r="E136" s="25" t="s">
        <v>12</v>
      </c>
      <c r="F136" s="26" t="s">
        <v>138</v>
      </c>
      <c r="G136" s="66">
        <v>60000</v>
      </c>
      <c r="H136" s="66">
        <v>250822.5</v>
      </c>
      <c r="I136" s="66">
        <v>310822.5</v>
      </c>
      <c r="J136" s="66">
        <v>79807.5</v>
      </c>
      <c r="K136" s="66">
        <v>79807.5</v>
      </c>
      <c r="L136" s="66">
        <v>231015</v>
      </c>
    </row>
    <row r="137" spans="1:12" ht="12.75">
      <c r="A137" s="19" t="s">
        <v>11</v>
      </c>
      <c r="B137" s="20" t="s">
        <v>19</v>
      </c>
      <c r="C137" s="20" t="s">
        <v>23</v>
      </c>
      <c r="D137" s="20" t="s">
        <v>103</v>
      </c>
      <c r="E137" s="21" t="s">
        <v>13</v>
      </c>
      <c r="F137" s="22" t="s">
        <v>139</v>
      </c>
      <c r="G137" s="65">
        <v>45000</v>
      </c>
      <c r="H137" s="65">
        <v>0</v>
      </c>
      <c r="I137" s="65">
        <v>45000</v>
      </c>
      <c r="J137" s="65">
        <v>39901.05</v>
      </c>
      <c r="K137" s="65">
        <v>39901.05</v>
      </c>
      <c r="L137" s="65">
        <v>5098.95</v>
      </c>
    </row>
    <row r="138" spans="1:12" ht="12.75">
      <c r="A138" s="23" t="s">
        <v>17</v>
      </c>
      <c r="B138" s="24" t="s">
        <v>19</v>
      </c>
      <c r="C138" s="24" t="s">
        <v>23</v>
      </c>
      <c r="D138" s="24" t="s">
        <v>103</v>
      </c>
      <c r="E138" s="25" t="s">
        <v>32</v>
      </c>
      <c r="F138" s="26" t="s">
        <v>140</v>
      </c>
      <c r="G138" s="66">
        <v>45000</v>
      </c>
      <c r="H138" s="66">
        <v>0</v>
      </c>
      <c r="I138" s="66">
        <v>45000</v>
      </c>
      <c r="J138" s="66">
        <v>39901.05</v>
      </c>
      <c r="K138" s="66">
        <v>39901.05</v>
      </c>
      <c r="L138" s="66">
        <v>5098.95</v>
      </c>
    </row>
    <row r="139" spans="1:12" ht="25.5">
      <c r="A139" s="19" t="s">
        <v>11</v>
      </c>
      <c r="B139" s="20" t="s">
        <v>19</v>
      </c>
      <c r="C139" s="20" t="s">
        <v>19</v>
      </c>
      <c r="D139" s="20" t="s">
        <v>13</v>
      </c>
      <c r="E139" s="21" t="s">
        <v>13</v>
      </c>
      <c r="F139" s="22" t="s">
        <v>141</v>
      </c>
      <c r="G139" s="65">
        <f aca="true" t="shared" si="18" ref="G139:L139">SUM(G140+G142+G144+G147)</f>
        <v>109200</v>
      </c>
      <c r="H139" s="65">
        <f t="shared" si="18"/>
        <v>25775.760000000002</v>
      </c>
      <c r="I139" s="65">
        <f t="shared" si="18"/>
        <v>134975.76</v>
      </c>
      <c r="J139" s="65">
        <f t="shared" si="18"/>
        <v>251434.91</v>
      </c>
      <c r="K139" s="65">
        <f t="shared" si="18"/>
        <v>12982.369999999999</v>
      </c>
      <c r="L139" s="65">
        <f t="shared" si="18"/>
        <v>-116459.15</v>
      </c>
    </row>
    <row r="140" spans="1:12" ht="25.5">
      <c r="A140" s="19" t="s">
        <v>11</v>
      </c>
      <c r="B140" s="20" t="s">
        <v>19</v>
      </c>
      <c r="C140" s="20" t="s">
        <v>19</v>
      </c>
      <c r="D140" s="20" t="s">
        <v>23</v>
      </c>
      <c r="E140" s="21" t="s">
        <v>13</v>
      </c>
      <c r="F140" s="22" t="s">
        <v>263</v>
      </c>
      <c r="G140" s="65">
        <v>0</v>
      </c>
      <c r="H140" s="65">
        <v>50000</v>
      </c>
      <c r="I140" s="65">
        <v>50000</v>
      </c>
      <c r="J140" s="65">
        <v>0</v>
      </c>
      <c r="K140" s="65">
        <v>0</v>
      </c>
      <c r="L140" s="65">
        <v>50000</v>
      </c>
    </row>
    <row r="141" spans="1:12" ht="12.75">
      <c r="A141" s="23" t="s">
        <v>17</v>
      </c>
      <c r="B141" s="24" t="s">
        <v>19</v>
      </c>
      <c r="C141" s="24" t="s">
        <v>19</v>
      </c>
      <c r="D141" s="24" t="s">
        <v>23</v>
      </c>
      <c r="E141" s="25" t="s">
        <v>23</v>
      </c>
      <c r="F141" s="26" t="s">
        <v>264</v>
      </c>
      <c r="G141" s="66">
        <v>0</v>
      </c>
      <c r="H141" s="66">
        <v>50000</v>
      </c>
      <c r="I141" s="66">
        <v>50000</v>
      </c>
      <c r="J141" s="66">
        <v>0</v>
      </c>
      <c r="K141" s="66">
        <v>0</v>
      </c>
      <c r="L141" s="66">
        <v>50000</v>
      </c>
    </row>
    <row r="142" spans="1:12" ht="12.75">
      <c r="A142" s="19" t="s">
        <v>11</v>
      </c>
      <c r="B142" s="20" t="s">
        <v>19</v>
      </c>
      <c r="C142" s="20" t="s">
        <v>19</v>
      </c>
      <c r="D142" s="20" t="s">
        <v>35</v>
      </c>
      <c r="E142" s="21" t="s">
        <v>13</v>
      </c>
      <c r="F142" s="22" t="s">
        <v>142</v>
      </c>
      <c r="G142" s="65">
        <v>64166.67</v>
      </c>
      <c r="H142" s="65">
        <v>-46575.53</v>
      </c>
      <c r="I142" s="65">
        <v>17591.14</v>
      </c>
      <c r="J142" s="65">
        <v>25091.17</v>
      </c>
      <c r="K142" s="65">
        <v>10091.17</v>
      </c>
      <c r="L142" s="65">
        <v>-7500.03</v>
      </c>
    </row>
    <row r="143" spans="1:12" ht="12.75">
      <c r="A143" s="23" t="s">
        <v>17</v>
      </c>
      <c r="B143" s="24" t="s">
        <v>19</v>
      </c>
      <c r="C143" s="24" t="s">
        <v>19</v>
      </c>
      <c r="D143" s="24" t="s">
        <v>35</v>
      </c>
      <c r="E143" s="25" t="s">
        <v>12</v>
      </c>
      <c r="F143" s="26" t="s">
        <v>143</v>
      </c>
      <c r="G143" s="66">
        <v>64166.67</v>
      </c>
      <c r="H143" s="66">
        <v>-46575.53</v>
      </c>
      <c r="I143" s="66">
        <v>17591.14</v>
      </c>
      <c r="J143" s="66">
        <v>25091.17</v>
      </c>
      <c r="K143" s="66">
        <v>10091.17</v>
      </c>
      <c r="L143" s="66">
        <v>-7500.03</v>
      </c>
    </row>
    <row r="144" spans="1:12" ht="25.5">
      <c r="A144" s="29" t="s">
        <v>11</v>
      </c>
      <c r="B144" s="29" t="s">
        <v>19</v>
      </c>
      <c r="C144" s="29" t="s">
        <v>19</v>
      </c>
      <c r="D144" s="29" t="s">
        <v>64</v>
      </c>
      <c r="E144" s="29" t="s">
        <v>13</v>
      </c>
      <c r="F144" s="30" t="s">
        <v>144</v>
      </c>
      <c r="G144" s="65">
        <v>9433.33</v>
      </c>
      <c r="H144" s="65">
        <v>-35025.93</v>
      </c>
      <c r="I144" s="65">
        <v>-25592.6</v>
      </c>
      <c r="J144" s="65">
        <v>8274.76</v>
      </c>
      <c r="K144" s="65">
        <v>2891.2</v>
      </c>
      <c r="L144" s="65">
        <v>-33867.36</v>
      </c>
    </row>
    <row r="145" spans="1:12" ht="12.75">
      <c r="A145" s="31" t="s">
        <v>17</v>
      </c>
      <c r="B145" s="31" t="s">
        <v>19</v>
      </c>
      <c r="C145" s="31" t="s">
        <v>19</v>
      </c>
      <c r="D145" s="31" t="s">
        <v>64</v>
      </c>
      <c r="E145" s="31" t="s">
        <v>12</v>
      </c>
      <c r="F145" s="32" t="s">
        <v>145</v>
      </c>
      <c r="G145" s="66">
        <v>5000</v>
      </c>
      <c r="H145" s="66">
        <v>-42500</v>
      </c>
      <c r="I145" s="66">
        <v>-37500</v>
      </c>
      <c r="J145" s="66">
        <v>171</v>
      </c>
      <c r="K145" s="66">
        <v>171</v>
      </c>
      <c r="L145" s="66">
        <v>-37671</v>
      </c>
    </row>
    <row r="146" spans="1:12" ht="12.75">
      <c r="A146" s="23" t="s">
        <v>17</v>
      </c>
      <c r="B146" s="24" t="s">
        <v>19</v>
      </c>
      <c r="C146" s="24" t="s">
        <v>19</v>
      </c>
      <c r="D146" s="24" t="s">
        <v>64</v>
      </c>
      <c r="E146" s="25" t="s">
        <v>19</v>
      </c>
      <c r="F146" s="26" t="s">
        <v>146</v>
      </c>
      <c r="G146" s="66">
        <v>4433.33</v>
      </c>
      <c r="H146" s="66">
        <v>7474.07</v>
      </c>
      <c r="I146" s="66">
        <v>11907.4</v>
      </c>
      <c r="J146" s="66">
        <v>8103.76</v>
      </c>
      <c r="K146" s="66">
        <v>2720.2</v>
      </c>
      <c r="L146" s="66">
        <v>3803.64</v>
      </c>
    </row>
    <row r="147" spans="1:12" ht="25.5">
      <c r="A147" s="19" t="s">
        <v>11</v>
      </c>
      <c r="B147" s="20" t="s">
        <v>19</v>
      </c>
      <c r="C147" s="20" t="s">
        <v>19</v>
      </c>
      <c r="D147" s="20" t="s">
        <v>48</v>
      </c>
      <c r="E147" s="21" t="s">
        <v>13</v>
      </c>
      <c r="F147" s="22" t="s">
        <v>147</v>
      </c>
      <c r="G147" s="65">
        <v>35600</v>
      </c>
      <c r="H147" s="65">
        <v>57377.22</v>
      </c>
      <c r="I147" s="65">
        <v>92977.22</v>
      </c>
      <c r="J147" s="65">
        <v>218068.98</v>
      </c>
      <c r="K147" s="65">
        <v>0</v>
      </c>
      <c r="L147" s="65">
        <v>-125091.76</v>
      </c>
    </row>
    <row r="148" spans="1:12" ht="12.75">
      <c r="A148" s="34" t="s">
        <v>17</v>
      </c>
      <c r="B148" s="35" t="s">
        <v>19</v>
      </c>
      <c r="C148" s="35" t="s">
        <v>19</v>
      </c>
      <c r="D148" s="35" t="s">
        <v>48</v>
      </c>
      <c r="E148" s="36" t="s">
        <v>12</v>
      </c>
      <c r="F148" s="37" t="s">
        <v>148</v>
      </c>
      <c r="G148" s="66">
        <v>100</v>
      </c>
      <c r="H148" s="66">
        <v>0</v>
      </c>
      <c r="I148" s="66">
        <v>100</v>
      </c>
      <c r="J148" s="66">
        <v>0</v>
      </c>
      <c r="K148" s="66">
        <v>0</v>
      </c>
      <c r="L148" s="66">
        <v>100</v>
      </c>
    </row>
    <row r="149" spans="1:12" ht="12.75">
      <c r="A149" s="23" t="s">
        <v>17</v>
      </c>
      <c r="B149" s="24" t="s">
        <v>19</v>
      </c>
      <c r="C149" s="24" t="s">
        <v>19</v>
      </c>
      <c r="D149" s="24" t="s">
        <v>48</v>
      </c>
      <c r="E149" s="25" t="s">
        <v>32</v>
      </c>
      <c r="F149" s="26" t="s">
        <v>149</v>
      </c>
      <c r="G149" s="66">
        <v>35500</v>
      </c>
      <c r="H149" s="66">
        <v>57377.22</v>
      </c>
      <c r="I149" s="66">
        <v>92877.22</v>
      </c>
      <c r="J149" s="66">
        <v>218068.98</v>
      </c>
      <c r="K149" s="66">
        <v>0</v>
      </c>
      <c r="L149" s="66">
        <v>-125191.76</v>
      </c>
    </row>
    <row r="150" spans="1:12" ht="12.75">
      <c r="A150" s="19" t="s">
        <v>11</v>
      </c>
      <c r="B150" s="20" t="s">
        <v>19</v>
      </c>
      <c r="C150" s="20" t="s">
        <v>35</v>
      </c>
      <c r="D150" s="20" t="s">
        <v>13</v>
      </c>
      <c r="E150" s="21" t="s">
        <v>13</v>
      </c>
      <c r="F150" s="22" t="s">
        <v>150</v>
      </c>
      <c r="G150" s="65">
        <v>199500</v>
      </c>
      <c r="H150" s="65">
        <v>-120000</v>
      </c>
      <c r="I150" s="65">
        <v>79500</v>
      </c>
      <c r="J150" s="65">
        <v>102174.77</v>
      </c>
      <c r="K150" s="65">
        <v>102174.77</v>
      </c>
      <c r="L150" s="65">
        <v>-22674.77</v>
      </c>
    </row>
    <row r="151" spans="1:12" ht="12.75">
      <c r="A151" s="23" t="s">
        <v>11</v>
      </c>
      <c r="B151" s="24" t="s">
        <v>19</v>
      </c>
      <c r="C151" s="24" t="s">
        <v>35</v>
      </c>
      <c r="D151" s="24" t="s">
        <v>12</v>
      </c>
      <c r="E151" s="25" t="s">
        <v>13</v>
      </c>
      <c r="F151" s="26" t="s">
        <v>151</v>
      </c>
      <c r="G151" s="66">
        <v>20000</v>
      </c>
      <c r="H151" s="66">
        <v>-20000</v>
      </c>
      <c r="I151" s="66">
        <v>0</v>
      </c>
      <c r="J151" s="66">
        <v>30454.66</v>
      </c>
      <c r="K151" s="66">
        <v>30454.66</v>
      </c>
      <c r="L151" s="66">
        <v>-30454.66</v>
      </c>
    </row>
    <row r="152" spans="1:12" ht="12.75">
      <c r="A152" s="23" t="s">
        <v>17</v>
      </c>
      <c r="B152" s="24" t="s">
        <v>19</v>
      </c>
      <c r="C152" s="24" t="s">
        <v>35</v>
      </c>
      <c r="D152" s="24" t="s">
        <v>12</v>
      </c>
      <c r="E152" s="25" t="s">
        <v>12</v>
      </c>
      <c r="F152" s="26" t="s">
        <v>152</v>
      </c>
      <c r="G152" s="66">
        <v>20000</v>
      </c>
      <c r="H152" s="66">
        <v>-20000</v>
      </c>
      <c r="I152" s="66">
        <v>0</v>
      </c>
      <c r="J152" s="66">
        <v>30454.66</v>
      </c>
      <c r="K152" s="66">
        <v>30454.66</v>
      </c>
      <c r="L152" s="66">
        <v>-30454.66</v>
      </c>
    </row>
    <row r="153" spans="1:12" ht="25.5">
      <c r="A153" s="19" t="s">
        <v>11</v>
      </c>
      <c r="B153" s="20" t="s">
        <v>19</v>
      </c>
      <c r="C153" s="20" t="s">
        <v>35</v>
      </c>
      <c r="D153" s="20" t="s">
        <v>23</v>
      </c>
      <c r="E153" s="21" t="s">
        <v>13</v>
      </c>
      <c r="F153" s="22" t="s">
        <v>153</v>
      </c>
      <c r="G153" s="65">
        <v>8000</v>
      </c>
      <c r="H153" s="65">
        <v>0</v>
      </c>
      <c r="I153" s="65">
        <v>8000</v>
      </c>
      <c r="J153" s="65">
        <v>0</v>
      </c>
      <c r="K153" s="65">
        <v>0</v>
      </c>
      <c r="L153" s="65">
        <v>8000</v>
      </c>
    </row>
    <row r="154" spans="1:12" ht="12.75">
      <c r="A154" s="23" t="s">
        <v>17</v>
      </c>
      <c r="B154" s="24" t="s">
        <v>19</v>
      </c>
      <c r="C154" s="24" t="s">
        <v>35</v>
      </c>
      <c r="D154" s="24" t="s">
        <v>23</v>
      </c>
      <c r="E154" s="25" t="s">
        <v>12</v>
      </c>
      <c r="F154" s="67" t="s">
        <v>154</v>
      </c>
      <c r="G154" s="66">
        <v>8000</v>
      </c>
      <c r="H154" s="66">
        <v>0</v>
      </c>
      <c r="I154" s="66">
        <v>8000</v>
      </c>
      <c r="J154" s="66">
        <v>0</v>
      </c>
      <c r="K154" s="66">
        <v>0</v>
      </c>
      <c r="L154" s="66">
        <v>8000</v>
      </c>
    </row>
    <row r="155" spans="1:12" ht="25.5">
      <c r="A155" s="19" t="s">
        <v>11</v>
      </c>
      <c r="B155" s="20" t="s">
        <v>19</v>
      </c>
      <c r="C155" s="20" t="s">
        <v>35</v>
      </c>
      <c r="D155" s="20" t="s">
        <v>19</v>
      </c>
      <c r="E155" s="21" t="s">
        <v>13</v>
      </c>
      <c r="F155" s="22" t="s">
        <v>155</v>
      </c>
      <c r="G155" s="65">
        <v>70000</v>
      </c>
      <c r="H155" s="65">
        <v>0</v>
      </c>
      <c r="I155" s="65">
        <v>70000</v>
      </c>
      <c r="J155" s="65">
        <v>71720.11</v>
      </c>
      <c r="K155" s="65">
        <v>71720.11</v>
      </c>
      <c r="L155" s="65">
        <v>-1720.11</v>
      </c>
    </row>
    <row r="156" spans="1:12" ht="12.75">
      <c r="A156" s="23" t="s">
        <v>17</v>
      </c>
      <c r="B156" s="24" t="s">
        <v>19</v>
      </c>
      <c r="C156" s="24" t="s">
        <v>35</v>
      </c>
      <c r="D156" s="24" t="s">
        <v>19</v>
      </c>
      <c r="E156" s="25" t="s">
        <v>23</v>
      </c>
      <c r="F156" s="26" t="s">
        <v>156</v>
      </c>
      <c r="G156" s="66">
        <v>70000</v>
      </c>
      <c r="H156" s="66">
        <v>0</v>
      </c>
      <c r="I156" s="66">
        <v>70000</v>
      </c>
      <c r="J156" s="66">
        <v>71720.11</v>
      </c>
      <c r="K156" s="66">
        <v>71720.11</v>
      </c>
      <c r="L156" s="66">
        <v>-1720.11</v>
      </c>
    </row>
    <row r="157" spans="1:12" ht="12.75">
      <c r="A157" s="19" t="s">
        <v>11</v>
      </c>
      <c r="B157" s="20" t="s">
        <v>19</v>
      </c>
      <c r="C157" s="20" t="s">
        <v>35</v>
      </c>
      <c r="D157" s="20" t="s">
        <v>32</v>
      </c>
      <c r="E157" s="21" t="s">
        <v>13</v>
      </c>
      <c r="F157" s="22" t="s">
        <v>157</v>
      </c>
      <c r="G157" s="65">
        <v>100000</v>
      </c>
      <c r="H157" s="65">
        <v>-100000</v>
      </c>
      <c r="I157" s="65">
        <v>0</v>
      </c>
      <c r="J157" s="65">
        <v>0</v>
      </c>
      <c r="K157" s="65">
        <v>0</v>
      </c>
      <c r="L157" s="65">
        <v>0</v>
      </c>
    </row>
    <row r="158" spans="1:12" ht="25.5">
      <c r="A158" s="23" t="s">
        <v>17</v>
      </c>
      <c r="B158" s="24" t="s">
        <v>19</v>
      </c>
      <c r="C158" s="24" t="s">
        <v>35</v>
      </c>
      <c r="D158" s="24" t="s">
        <v>32</v>
      </c>
      <c r="E158" s="25" t="s">
        <v>12</v>
      </c>
      <c r="F158" s="26" t="s">
        <v>158</v>
      </c>
      <c r="G158" s="66">
        <v>100000</v>
      </c>
      <c r="H158" s="66">
        <v>-100000</v>
      </c>
      <c r="I158" s="66">
        <v>0</v>
      </c>
      <c r="J158" s="66">
        <v>0</v>
      </c>
      <c r="K158" s="66">
        <v>0</v>
      </c>
      <c r="L158" s="66">
        <v>0</v>
      </c>
    </row>
    <row r="159" spans="1:12" ht="12.75">
      <c r="A159" s="19" t="s">
        <v>11</v>
      </c>
      <c r="B159" s="20" t="s">
        <v>19</v>
      </c>
      <c r="C159" s="20" t="s">
        <v>35</v>
      </c>
      <c r="D159" s="20" t="s">
        <v>103</v>
      </c>
      <c r="E159" s="21" t="s">
        <v>13</v>
      </c>
      <c r="F159" s="22" t="s">
        <v>159</v>
      </c>
      <c r="G159" s="65">
        <v>1500</v>
      </c>
      <c r="H159" s="65">
        <v>0</v>
      </c>
      <c r="I159" s="65">
        <v>1500</v>
      </c>
      <c r="J159" s="65">
        <v>0</v>
      </c>
      <c r="K159" s="65">
        <v>0</v>
      </c>
      <c r="L159" s="65">
        <v>1500</v>
      </c>
    </row>
    <row r="160" spans="1:12" ht="12.75">
      <c r="A160" s="23" t="s">
        <v>17</v>
      </c>
      <c r="B160" s="24" t="s">
        <v>19</v>
      </c>
      <c r="C160" s="24" t="s">
        <v>35</v>
      </c>
      <c r="D160" s="24" t="s">
        <v>103</v>
      </c>
      <c r="E160" s="25" t="s">
        <v>12</v>
      </c>
      <c r="F160" s="26" t="s">
        <v>160</v>
      </c>
      <c r="G160" s="66">
        <v>1500</v>
      </c>
      <c r="H160" s="66">
        <v>0</v>
      </c>
      <c r="I160" s="66">
        <v>1500</v>
      </c>
      <c r="J160" s="66">
        <v>0</v>
      </c>
      <c r="K160" s="66">
        <v>0</v>
      </c>
      <c r="L160" s="66">
        <v>1500</v>
      </c>
    </row>
    <row r="161" spans="1:12" ht="25.5">
      <c r="A161" s="19" t="s">
        <v>11</v>
      </c>
      <c r="B161" s="20" t="s">
        <v>19</v>
      </c>
      <c r="C161" s="20" t="s">
        <v>32</v>
      </c>
      <c r="D161" s="20" t="s">
        <v>13</v>
      </c>
      <c r="E161" s="21" t="s">
        <v>13</v>
      </c>
      <c r="F161" s="22" t="s">
        <v>161</v>
      </c>
      <c r="G161" s="66">
        <v>370425.18</v>
      </c>
      <c r="H161" s="66">
        <v>1394482.23</v>
      </c>
      <c r="I161" s="66">
        <v>1764907.41</v>
      </c>
      <c r="J161" s="66">
        <v>696539.28</v>
      </c>
      <c r="K161" s="66">
        <v>690481.77</v>
      </c>
      <c r="L161" s="66">
        <v>1068368.13</v>
      </c>
    </row>
    <row r="162" spans="1:12" ht="12.75">
      <c r="A162" s="38" t="s">
        <v>11</v>
      </c>
      <c r="B162" s="39" t="s">
        <v>19</v>
      </c>
      <c r="C162" s="39" t="s">
        <v>32</v>
      </c>
      <c r="D162" s="39" t="s">
        <v>12</v>
      </c>
      <c r="E162" s="40" t="s">
        <v>13</v>
      </c>
      <c r="F162" s="41" t="s">
        <v>162</v>
      </c>
      <c r="G162" s="65">
        <v>9400</v>
      </c>
      <c r="H162" s="65">
        <v>-9250</v>
      </c>
      <c r="I162" s="65">
        <v>150</v>
      </c>
      <c r="J162" s="65">
        <v>0</v>
      </c>
      <c r="K162" s="65">
        <v>72631.11</v>
      </c>
      <c r="L162" s="65">
        <v>150</v>
      </c>
    </row>
    <row r="163" spans="1:12" ht="12.75">
      <c r="A163" s="23" t="s">
        <v>17</v>
      </c>
      <c r="B163" s="24" t="s">
        <v>19</v>
      </c>
      <c r="C163" s="24" t="s">
        <v>32</v>
      </c>
      <c r="D163" s="24" t="s">
        <v>12</v>
      </c>
      <c r="E163" s="25" t="s">
        <v>12</v>
      </c>
      <c r="F163" s="26" t="s">
        <v>163</v>
      </c>
      <c r="G163" s="66">
        <v>8150</v>
      </c>
      <c r="H163" s="66">
        <v>-8000</v>
      </c>
      <c r="I163" s="66">
        <v>150</v>
      </c>
      <c r="J163" s="66">
        <v>0</v>
      </c>
      <c r="K163" s="66">
        <v>72631.11</v>
      </c>
      <c r="L163" s="66">
        <v>150</v>
      </c>
    </row>
    <row r="164" spans="1:12" ht="12.75">
      <c r="A164" s="23" t="s">
        <v>17</v>
      </c>
      <c r="B164" s="24" t="s">
        <v>19</v>
      </c>
      <c r="C164" s="24" t="s">
        <v>32</v>
      </c>
      <c r="D164" s="24" t="s">
        <v>12</v>
      </c>
      <c r="E164" s="25" t="s">
        <v>19</v>
      </c>
      <c r="F164" s="26" t="s">
        <v>164</v>
      </c>
      <c r="G164" s="66">
        <v>1250</v>
      </c>
      <c r="H164" s="66">
        <v>-1250</v>
      </c>
      <c r="I164" s="66">
        <v>0</v>
      </c>
      <c r="J164" s="66">
        <v>0</v>
      </c>
      <c r="K164" s="66">
        <v>0</v>
      </c>
      <c r="L164" s="66">
        <v>0</v>
      </c>
    </row>
    <row r="165" spans="1:12" ht="25.5">
      <c r="A165" s="19" t="s">
        <v>11</v>
      </c>
      <c r="B165" s="20" t="s">
        <v>19</v>
      </c>
      <c r="C165" s="20" t="s">
        <v>32</v>
      </c>
      <c r="D165" s="20" t="s">
        <v>23</v>
      </c>
      <c r="E165" s="21" t="s">
        <v>13</v>
      </c>
      <c r="F165" s="22" t="s">
        <v>165</v>
      </c>
      <c r="G165" s="65">
        <v>2666.67</v>
      </c>
      <c r="H165" s="65">
        <v>-666.67</v>
      </c>
      <c r="I165" s="65">
        <v>2000</v>
      </c>
      <c r="J165" s="65">
        <v>8839.97</v>
      </c>
      <c r="K165" s="65">
        <v>24833.97</v>
      </c>
      <c r="L165" s="65">
        <v>-6839.97</v>
      </c>
    </row>
    <row r="166" spans="1:12" ht="25.5">
      <c r="A166" s="23" t="s">
        <v>17</v>
      </c>
      <c r="B166" s="24" t="s">
        <v>19</v>
      </c>
      <c r="C166" s="24" t="s">
        <v>32</v>
      </c>
      <c r="D166" s="24" t="s">
        <v>23</v>
      </c>
      <c r="E166" s="25" t="s">
        <v>12</v>
      </c>
      <c r="F166" s="26" t="s">
        <v>166</v>
      </c>
      <c r="G166" s="66">
        <v>2666.67</v>
      </c>
      <c r="H166" s="66">
        <v>-666.67</v>
      </c>
      <c r="I166" s="66">
        <v>2000</v>
      </c>
      <c r="J166" s="66">
        <v>8839.97</v>
      </c>
      <c r="K166" s="66">
        <v>24833.97</v>
      </c>
      <c r="L166" s="66">
        <v>-6839.97</v>
      </c>
    </row>
    <row r="167" spans="1:12" ht="12.75">
      <c r="A167" s="19" t="s">
        <v>11</v>
      </c>
      <c r="B167" s="20" t="s">
        <v>19</v>
      </c>
      <c r="C167" s="20" t="s">
        <v>32</v>
      </c>
      <c r="D167" s="20" t="s">
        <v>32</v>
      </c>
      <c r="E167" s="21" t="s">
        <v>13</v>
      </c>
      <c r="F167" s="22" t="s">
        <v>167</v>
      </c>
      <c r="G167" s="65">
        <v>66150.19</v>
      </c>
      <c r="H167" s="65">
        <v>11150.3</v>
      </c>
      <c r="I167" s="65">
        <v>77300.49</v>
      </c>
      <c r="J167" s="65">
        <v>31648.06</v>
      </c>
      <c r="K167" s="65">
        <v>149934.46</v>
      </c>
      <c r="L167" s="65">
        <v>45652.43</v>
      </c>
    </row>
    <row r="168" spans="1:12" ht="12.75">
      <c r="A168" s="23" t="s">
        <v>17</v>
      </c>
      <c r="B168" s="24" t="s">
        <v>19</v>
      </c>
      <c r="C168" s="24" t="s">
        <v>32</v>
      </c>
      <c r="D168" s="24" t="s">
        <v>32</v>
      </c>
      <c r="E168" s="25" t="s">
        <v>12</v>
      </c>
      <c r="F168" s="26" t="s">
        <v>168</v>
      </c>
      <c r="G168" s="66">
        <v>66150.19</v>
      </c>
      <c r="H168" s="66">
        <v>11150.3</v>
      </c>
      <c r="I168" s="66">
        <v>77300.49</v>
      </c>
      <c r="J168" s="66">
        <v>31648.06</v>
      </c>
      <c r="K168" s="66">
        <v>149934.46</v>
      </c>
      <c r="L168" s="66">
        <v>45652.43</v>
      </c>
    </row>
    <row r="169" spans="1:12" ht="25.5">
      <c r="A169" s="19" t="s">
        <v>11</v>
      </c>
      <c r="B169" s="20" t="s">
        <v>19</v>
      </c>
      <c r="C169" s="20" t="s">
        <v>32</v>
      </c>
      <c r="D169" s="20" t="s">
        <v>103</v>
      </c>
      <c r="E169" s="21" t="s">
        <v>13</v>
      </c>
      <c r="F169" s="22" t="s">
        <v>169</v>
      </c>
      <c r="G169" s="65">
        <v>24541.66</v>
      </c>
      <c r="H169" s="65">
        <v>-41720.22</v>
      </c>
      <c r="I169" s="65">
        <v>-17178.56</v>
      </c>
      <c r="J169" s="65">
        <v>8799.99</v>
      </c>
      <c r="K169" s="65">
        <v>11581.37</v>
      </c>
      <c r="L169" s="65">
        <v>-25978.55</v>
      </c>
    </row>
    <row r="170" spans="1:12" ht="12.75">
      <c r="A170" s="23" t="s">
        <v>17</v>
      </c>
      <c r="B170" s="24" t="s">
        <v>19</v>
      </c>
      <c r="C170" s="24" t="s">
        <v>32</v>
      </c>
      <c r="D170" s="24" t="s">
        <v>103</v>
      </c>
      <c r="E170" s="25" t="s">
        <v>12</v>
      </c>
      <c r="F170" s="26" t="s">
        <v>170</v>
      </c>
      <c r="G170" s="66">
        <v>10000</v>
      </c>
      <c r="H170" s="66">
        <v>-30900</v>
      </c>
      <c r="I170" s="66">
        <v>-20900</v>
      </c>
      <c r="J170" s="66">
        <v>8799.99</v>
      </c>
      <c r="K170" s="66">
        <v>8799.99</v>
      </c>
      <c r="L170" s="66">
        <v>-29699.99</v>
      </c>
    </row>
    <row r="171" spans="1:12" ht="12.75">
      <c r="A171" s="23" t="s">
        <v>17</v>
      </c>
      <c r="B171" s="24" t="s">
        <v>19</v>
      </c>
      <c r="C171" s="24" t="s">
        <v>32</v>
      </c>
      <c r="D171" s="24" t="s">
        <v>103</v>
      </c>
      <c r="E171" s="25" t="s">
        <v>23</v>
      </c>
      <c r="F171" s="26" t="s">
        <v>171</v>
      </c>
      <c r="G171" s="66">
        <v>14541.66</v>
      </c>
      <c r="H171" s="66">
        <v>-10820.22</v>
      </c>
      <c r="I171" s="66">
        <v>3721.44</v>
      </c>
      <c r="J171" s="66">
        <v>0</v>
      </c>
      <c r="K171" s="66">
        <v>2781.38</v>
      </c>
      <c r="L171" s="66">
        <v>3721.44</v>
      </c>
    </row>
    <row r="172" spans="1:12" ht="12.75">
      <c r="A172" s="19" t="s">
        <v>11</v>
      </c>
      <c r="B172" s="20" t="s">
        <v>19</v>
      </c>
      <c r="C172" s="20" t="s">
        <v>32</v>
      </c>
      <c r="D172" s="20" t="s">
        <v>114</v>
      </c>
      <c r="E172" s="21" t="s">
        <v>13</v>
      </c>
      <c r="F172" s="22" t="s">
        <v>172</v>
      </c>
      <c r="G172" s="65">
        <v>266666.66</v>
      </c>
      <c r="H172" s="65">
        <v>1438968.82</v>
      </c>
      <c r="I172" s="65">
        <v>1705635.48</v>
      </c>
      <c r="J172" s="65">
        <v>647251.26</v>
      </c>
      <c r="K172" s="65">
        <v>431500.86</v>
      </c>
      <c r="L172" s="65">
        <v>1058384.22</v>
      </c>
    </row>
    <row r="173" spans="1:12" ht="12.75">
      <c r="A173" s="23" t="s">
        <v>17</v>
      </c>
      <c r="B173" s="24" t="s">
        <v>19</v>
      </c>
      <c r="C173" s="24" t="s">
        <v>32</v>
      </c>
      <c r="D173" s="24" t="s">
        <v>114</v>
      </c>
      <c r="E173" s="25" t="s">
        <v>19</v>
      </c>
      <c r="F173" s="26" t="s">
        <v>173</v>
      </c>
      <c r="G173" s="66">
        <v>266666.66</v>
      </c>
      <c r="H173" s="66">
        <v>1438968.82</v>
      </c>
      <c r="I173" s="66">
        <v>1705635.48</v>
      </c>
      <c r="J173" s="66">
        <v>647251.26</v>
      </c>
      <c r="K173" s="66">
        <v>431500.86</v>
      </c>
      <c r="L173" s="66">
        <v>1058384.22</v>
      </c>
    </row>
    <row r="174" spans="1:12" ht="12.75">
      <c r="A174" s="19" t="s">
        <v>11</v>
      </c>
      <c r="B174" s="20" t="s">
        <v>19</v>
      </c>
      <c r="C174" s="20" t="s">
        <v>32</v>
      </c>
      <c r="D174" s="20" t="s">
        <v>48</v>
      </c>
      <c r="E174" s="21" t="s">
        <v>13</v>
      </c>
      <c r="F174" s="22" t="s">
        <v>174</v>
      </c>
      <c r="G174" s="65">
        <v>1000</v>
      </c>
      <c r="H174" s="65">
        <v>-4000</v>
      </c>
      <c r="I174" s="65">
        <v>-3000</v>
      </c>
      <c r="J174" s="65">
        <v>0</v>
      </c>
      <c r="K174" s="65">
        <v>0</v>
      </c>
      <c r="L174" s="65">
        <v>-3000</v>
      </c>
    </row>
    <row r="175" spans="1:12" ht="12.75">
      <c r="A175" s="23" t="s">
        <v>17</v>
      </c>
      <c r="B175" s="24" t="s">
        <v>19</v>
      </c>
      <c r="C175" s="24" t="s">
        <v>32</v>
      </c>
      <c r="D175" s="24" t="s">
        <v>48</v>
      </c>
      <c r="E175" s="25" t="s">
        <v>12</v>
      </c>
      <c r="F175" s="26" t="s">
        <v>175</v>
      </c>
      <c r="G175" s="66">
        <v>1000</v>
      </c>
      <c r="H175" s="66">
        <v>-4000</v>
      </c>
      <c r="I175" s="66">
        <v>-3000</v>
      </c>
      <c r="J175" s="66">
        <v>0</v>
      </c>
      <c r="K175" s="66">
        <v>0</v>
      </c>
      <c r="L175" s="66">
        <v>-3000</v>
      </c>
    </row>
    <row r="176" spans="1:12" ht="12.75">
      <c r="A176" s="19" t="s">
        <v>11</v>
      </c>
      <c r="B176" s="20" t="s">
        <v>19</v>
      </c>
      <c r="C176" s="20" t="s">
        <v>64</v>
      </c>
      <c r="D176" s="20" t="s">
        <v>13</v>
      </c>
      <c r="E176" s="21" t="s">
        <v>13</v>
      </c>
      <c r="F176" s="22" t="s">
        <v>176</v>
      </c>
      <c r="G176" s="65">
        <v>63500</v>
      </c>
      <c r="H176" s="65">
        <v>-56502</v>
      </c>
      <c r="I176" s="65">
        <v>6998</v>
      </c>
      <c r="J176" s="65">
        <v>46400</v>
      </c>
      <c r="K176" s="65">
        <v>58000</v>
      </c>
      <c r="L176" s="65">
        <v>-39402</v>
      </c>
    </row>
    <row r="177" spans="1:12" s="11" customFormat="1" ht="38.25">
      <c r="A177" s="19" t="s">
        <v>11</v>
      </c>
      <c r="B177" s="20" t="s">
        <v>19</v>
      </c>
      <c r="C177" s="20" t="s">
        <v>64</v>
      </c>
      <c r="D177" s="20" t="s">
        <v>12</v>
      </c>
      <c r="E177" s="21" t="s">
        <v>13</v>
      </c>
      <c r="F177" s="22" t="s">
        <v>177</v>
      </c>
      <c r="G177" s="65">
        <v>37500</v>
      </c>
      <c r="H177" s="65">
        <v>-7500</v>
      </c>
      <c r="I177" s="65">
        <v>30000</v>
      </c>
      <c r="J177" s="65">
        <v>23200</v>
      </c>
      <c r="K177" s="65">
        <v>23200</v>
      </c>
      <c r="L177" s="65">
        <v>6800</v>
      </c>
    </row>
    <row r="178" spans="1:12" s="12" customFormat="1" ht="25.5">
      <c r="A178" s="23" t="s">
        <v>17</v>
      </c>
      <c r="B178" s="24" t="s">
        <v>19</v>
      </c>
      <c r="C178" s="24" t="s">
        <v>64</v>
      </c>
      <c r="D178" s="24" t="s">
        <v>12</v>
      </c>
      <c r="E178" s="25" t="s">
        <v>23</v>
      </c>
      <c r="F178" s="26" t="s">
        <v>178</v>
      </c>
      <c r="G178" s="66">
        <v>30000</v>
      </c>
      <c r="H178" s="66">
        <v>0</v>
      </c>
      <c r="I178" s="66">
        <v>30000</v>
      </c>
      <c r="J178" s="66">
        <v>23200</v>
      </c>
      <c r="K178" s="66">
        <v>23200</v>
      </c>
      <c r="L178" s="66">
        <v>6800</v>
      </c>
    </row>
    <row r="179" spans="1:12" ht="25.5">
      <c r="A179" s="23" t="s">
        <v>17</v>
      </c>
      <c r="B179" s="24" t="s">
        <v>19</v>
      </c>
      <c r="C179" s="24" t="s">
        <v>64</v>
      </c>
      <c r="D179" s="24" t="s">
        <v>12</v>
      </c>
      <c r="E179" s="25" t="s">
        <v>19</v>
      </c>
      <c r="F179" s="26" t="s">
        <v>179</v>
      </c>
      <c r="G179" s="66">
        <v>7500</v>
      </c>
      <c r="H179" s="66">
        <v>-7500</v>
      </c>
      <c r="I179" s="66">
        <v>0</v>
      </c>
      <c r="J179" s="66">
        <v>0</v>
      </c>
      <c r="K179" s="66">
        <v>0</v>
      </c>
      <c r="L179" s="66">
        <v>0</v>
      </c>
    </row>
    <row r="180" spans="1:12" ht="12.75">
      <c r="A180" s="19" t="s">
        <v>11</v>
      </c>
      <c r="B180" s="20" t="s">
        <v>19</v>
      </c>
      <c r="C180" s="20" t="s">
        <v>64</v>
      </c>
      <c r="D180" s="20" t="s">
        <v>32</v>
      </c>
      <c r="E180" s="21" t="s">
        <v>13</v>
      </c>
      <c r="F180" s="22" t="s">
        <v>180</v>
      </c>
      <c r="G180" s="65">
        <v>1000</v>
      </c>
      <c r="H180" s="65">
        <v>-1000</v>
      </c>
      <c r="I180" s="65">
        <v>0</v>
      </c>
      <c r="J180" s="65">
        <v>0</v>
      </c>
      <c r="K180" s="65">
        <v>0</v>
      </c>
      <c r="L180" s="65">
        <v>0</v>
      </c>
    </row>
    <row r="181" spans="1:12" ht="12.75">
      <c r="A181" s="23" t="s">
        <v>17</v>
      </c>
      <c r="B181" s="24" t="s">
        <v>19</v>
      </c>
      <c r="C181" s="24" t="s">
        <v>64</v>
      </c>
      <c r="D181" s="24" t="s">
        <v>32</v>
      </c>
      <c r="E181" s="25" t="s">
        <v>23</v>
      </c>
      <c r="F181" s="26" t="s">
        <v>181</v>
      </c>
      <c r="G181" s="66">
        <v>1000</v>
      </c>
      <c r="H181" s="66">
        <v>-1000</v>
      </c>
      <c r="I181" s="66">
        <v>0</v>
      </c>
      <c r="J181" s="66">
        <v>0</v>
      </c>
      <c r="K181" s="66">
        <v>0</v>
      </c>
      <c r="L181" s="66">
        <v>0</v>
      </c>
    </row>
    <row r="182" spans="1:12" ht="25.5">
      <c r="A182" s="19" t="s">
        <v>11</v>
      </c>
      <c r="B182" s="20" t="s">
        <v>19</v>
      </c>
      <c r="C182" s="20" t="s">
        <v>64</v>
      </c>
      <c r="D182" s="20" t="s">
        <v>64</v>
      </c>
      <c r="E182" s="21" t="s">
        <v>13</v>
      </c>
      <c r="F182" s="22" t="s">
        <v>182</v>
      </c>
      <c r="G182" s="65">
        <v>25000</v>
      </c>
      <c r="H182" s="65">
        <v>-48002</v>
      </c>
      <c r="I182" s="65">
        <v>-23002</v>
      </c>
      <c r="J182" s="65">
        <v>23200</v>
      </c>
      <c r="K182" s="65">
        <v>34800</v>
      </c>
      <c r="L182" s="65">
        <v>-46202</v>
      </c>
    </row>
    <row r="183" spans="1:12" s="12" customFormat="1" ht="12.75">
      <c r="A183" s="23" t="s">
        <v>17</v>
      </c>
      <c r="B183" s="24" t="s">
        <v>19</v>
      </c>
      <c r="C183" s="24" t="s">
        <v>64</v>
      </c>
      <c r="D183" s="24" t="s">
        <v>64</v>
      </c>
      <c r="E183" s="25" t="s">
        <v>12</v>
      </c>
      <c r="F183" s="26" t="s">
        <v>183</v>
      </c>
      <c r="G183" s="66">
        <v>25000</v>
      </c>
      <c r="H183" s="66">
        <v>-48002</v>
      </c>
      <c r="I183" s="66">
        <v>-23002</v>
      </c>
      <c r="J183" s="66">
        <v>23200</v>
      </c>
      <c r="K183" s="66">
        <v>34800</v>
      </c>
      <c r="L183" s="66">
        <v>-46202</v>
      </c>
    </row>
    <row r="184" spans="1:12" ht="12.75">
      <c r="A184" s="23" t="s">
        <v>11</v>
      </c>
      <c r="B184" s="24" t="s">
        <v>19</v>
      </c>
      <c r="C184" s="24" t="s">
        <v>103</v>
      </c>
      <c r="D184" s="24" t="s">
        <v>13</v>
      </c>
      <c r="E184" s="25" t="s">
        <v>13</v>
      </c>
      <c r="F184" s="26" t="s">
        <v>184</v>
      </c>
      <c r="G184" s="66">
        <v>5250</v>
      </c>
      <c r="H184" s="66">
        <v>-1725.17</v>
      </c>
      <c r="I184" s="66">
        <v>3524.83</v>
      </c>
      <c r="J184" s="66">
        <v>0</v>
      </c>
      <c r="K184" s="66">
        <v>0</v>
      </c>
      <c r="L184" s="66">
        <v>3524.83</v>
      </c>
    </row>
    <row r="185" spans="1:12" s="11" customFormat="1" ht="12.75">
      <c r="A185" s="19" t="s">
        <v>11</v>
      </c>
      <c r="B185" s="20" t="s">
        <v>19</v>
      </c>
      <c r="C185" s="20" t="s">
        <v>103</v>
      </c>
      <c r="D185" s="20" t="s">
        <v>12</v>
      </c>
      <c r="E185" s="21" t="s">
        <v>13</v>
      </c>
      <c r="F185" s="22" t="s">
        <v>185</v>
      </c>
      <c r="G185" s="65">
        <v>1000</v>
      </c>
      <c r="H185" s="65">
        <v>-1000</v>
      </c>
      <c r="I185" s="65">
        <v>0</v>
      </c>
      <c r="J185" s="65">
        <v>0</v>
      </c>
      <c r="K185" s="65">
        <v>0</v>
      </c>
      <c r="L185" s="65">
        <v>0</v>
      </c>
    </row>
    <row r="186" spans="1:12" s="12" customFormat="1" ht="12.75">
      <c r="A186" s="23" t="s">
        <v>17</v>
      </c>
      <c r="B186" s="24" t="s">
        <v>19</v>
      </c>
      <c r="C186" s="24" t="s">
        <v>103</v>
      </c>
      <c r="D186" s="24" t="s">
        <v>12</v>
      </c>
      <c r="E186" s="25" t="s">
        <v>12</v>
      </c>
      <c r="F186" s="26" t="s">
        <v>186</v>
      </c>
      <c r="G186" s="66">
        <v>1000</v>
      </c>
      <c r="H186" s="66">
        <v>-1000</v>
      </c>
      <c r="I186" s="66">
        <v>0</v>
      </c>
      <c r="J186" s="66">
        <v>0</v>
      </c>
      <c r="K186" s="66">
        <v>0</v>
      </c>
      <c r="L186" s="66">
        <v>0</v>
      </c>
    </row>
    <row r="187" spans="1:12" s="11" customFormat="1" ht="12.75">
      <c r="A187" s="19" t="s">
        <v>11</v>
      </c>
      <c r="B187" s="20" t="s">
        <v>19</v>
      </c>
      <c r="C187" s="20" t="s">
        <v>103</v>
      </c>
      <c r="D187" s="20" t="s">
        <v>23</v>
      </c>
      <c r="E187" s="21" t="s">
        <v>13</v>
      </c>
      <c r="F187" s="22" t="s">
        <v>187</v>
      </c>
      <c r="G187" s="65">
        <v>2250</v>
      </c>
      <c r="H187" s="65">
        <v>-725.17</v>
      </c>
      <c r="I187" s="65">
        <v>1524.83</v>
      </c>
      <c r="J187" s="65">
        <v>0</v>
      </c>
      <c r="K187" s="65">
        <v>0</v>
      </c>
      <c r="L187" s="65">
        <v>1524.83</v>
      </c>
    </row>
    <row r="188" spans="1:12" s="12" customFormat="1" ht="12.75">
      <c r="A188" s="23" t="s">
        <v>17</v>
      </c>
      <c r="B188" s="24" t="s">
        <v>19</v>
      </c>
      <c r="C188" s="24" t="s">
        <v>103</v>
      </c>
      <c r="D188" s="24" t="s">
        <v>23</v>
      </c>
      <c r="E188" s="25" t="s">
        <v>12</v>
      </c>
      <c r="F188" s="26" t="s">
        <v>187</v>
      </c>
      <c r="G188" s="66">
        <v>2250</v>
      </c>
      <c r="H188" s="66">
        <v>-725.17</v>
      </c>
      <c r="I188" s="66">
        <v>1524.83</v>
      </c>
      <c r="J188" s="66">
        <v>0</v>
      </c>
      <c r="K188" s="66">
        <v>0</v>
      </c>
      <c r="L188" s="66">
        <v>1524.83</v>
      </c>
    </row>
    <row r="189" spans="1:12" s="11" customFormat="1" ht="12.75">
      <c r="A189" s="19" t="s">
        <v>11</v>
      </c>
      <c r="B189" s="20" t="s">
        <v>19</v>
      </c>
      <c r="C189" s="20" t="s">
        <v>103</v>
      </c>
      <c r="D189" s="20" t="s">
        <v>32</v>
      </c>
      <c r="E189" s="21" t="s">
        <v>13</v>
      </c>
      <c r="F189" s="22" t="s">
        <v>188</v>
      </c>
      <c r="G189" s="65">
        <v>2000</v>
      </c>
      <c r="H189" s="65">
        <v>0</v>
      </c>
      <c r="I189" s="65">
        <v>2000</v>
      </c>
      <c r="J189" s="65">
        <v>0</v>
      </c>
      <c r="K189" s="65">
        <v>0</v>
      </c>
      <c r="L189" s="65">
        <v>2000</v>
      </c>
    </row>
    <row r="190" spans="1:12" ht="12.75">
      <c r="A190" s="19" t="s">
        <v>17</v>
      </c>
      <c r="B190" s="20" t="s">
        <v>19</v>
      </c>
      <c r="C190" s="20" t="s">
        <v>103</v>
      </c>
      <c r="D190" s="20" t="s">
        <v>32</v>
      </c>
      <c r="E190" s="21" t="s">
        <v>12</v>
      </c>
      <c r="F190" s="22" t="s">
        <v>189</v>
      </c>
      <c r="G190" s="65">
        <v>500</v>
      </c>
      <c r="H190" s="65">
        <v>0</v>
      </c>
      <c r="I190" s="65">
        <v>500</v>
      </c>
      <c r="J190" s="65">
        <v>0</v>
      </c>
      <c r="K190" s="65">
        <v>0</v>
      </c>
      <c r="L190" s="65">
        <v>500</v>
      </c>
    </row>
    <row r="191" spans="1:12" s="12" customFormat="1" ht="12.75">
      <c r="A191" s="23" t="s">
        <v>17</v>
      </c>
      <c r="B191" s="24" t="s">
        <v>19</v>
      </c>
      <c r="C191" s="24" t="s">
        <v>103</v>
      </c>
      <c r="D191" s="24" t="s">
        <v>32</v>
      </c>
      <c r="E191" s="25" t="s">
        <v>23</v>
      </c>
      <c r="F191" s="26" t="s">
        <v>190</v>
      </c>
      <c r="G191" s="66">
        <v>1500</v>
      </c>
      <c r="H191" s="66">
        <v>0</v>
      </c>
      <c r="I191" s="66">
        <v>1500</v>
      </c>
      <c r="J191" s="66">
        <v>0</v>
      </c>
      <c r="K191" s="66">
        <v>0</v>
      </c>
      <c r="L191" s="66">
        <v>1500</v>
      </c>
    </row>
    <row r="192" spans="1:12" s="11" customFormat="1" ht="12.75">
      <c r="A192" s="19" t="s">
        <v>11</v>
      </c>
      <c r="B192" s="20" t="s">
        <v>19</v>
      </c>
      <c r="C192" s="20" t="s">
        <v>114</v>
      </c>
      <c r="D192" s="20" t="s">
        <v>13</v>
      </c>
      <c r="E192" s="21" t="s">
        <v>13</v>
      </c>
      <c r="F192" s="22" t="s">
        <v>191</v>
      </c>
      <c r="G192" s="65">
        <v>19541.66</v>
      </c>
      <c r="H192" s="65">
        <v>-8332.33</v>
      </c>
      <c r="I192" s="65">
        <v>11209.33</v>
      </c>
      <c r="J192" s="65">
        <v>18120</v>
      </c>
      <c r="K192" s="65">
        <v>10000</v>
      </c>
      <c r="L192" s="65">
        <v>-6910.67</v>
      </c>
    </row>
    <row r="193" spans="1:12" ht="12.75">
      <c r="A193" s="19" t="s">
        <v>11</v>
      </c>
      <c r="B193" s="20" t="s">
        <v>19</v>
      </c>
      <c r="C193" s="20" t="s">
        <v>114</v>
      </c>
      <c r="D193" s="20" t="s">
        <v>12</v>
      </c>
      <c r="E193" s="21" t="s">
        <v>13</v>
      </c>
      <c r="F193" s="22" t="s">
        <v>265</v>
      </c>
      <c r="G193" s="65">
        <v>0</v>
      </c>
      <c r="H193" s="65">
        <v>-5000</v>
      </c>
      <c r="I193" s="65">
        <v>-5000</v>
      </c>
      <c r="J193" s="65">
        <v>0</v>
      </c>
      <c r="K193" s="65">
        <v>0</v>
      </c>
      <c r="L193" s="65">
        <v>-5000</v>
      </c>
    </row>
    <row r="194" spans="1:12" ht="25.5">
      <c r="A194" s="23" t="s">
        <v>17</v>
      </c>
      <c r="B194" s="24" t="s">
        <v>19</v>
      </c>
      <c r="C194" s="24" t="s">
        <v>114</v>
      </c>
      <c r="D194" s="24" t="s">
        <v>12</v>
      </c>
      <c r="E194" s="25" t="s">
        <v>12</v>
      </c>
      <c r="F194" s="26" t="s">
        <v>266</v>
      </c>
      <c r="G194" s="66">
        <v>0</v>
      </c>
      <c r="H194" s="66">
        <v>-5000</v>
      </c>
      <c r="I194" s="66">
        <v>-5000</v>
      </c>
      <c r="J194" s="66">
        <v>0</v>
      </c>
      <c r="K194" s="66">
        <v>0</v>
      </c>
      <c r="L194" s="66">
        <v>-5000</v>
      </c>
    </row>
    <row r="195" spans="1:12" ht="12.75">
      <c r="A195" s="19" t="s">
        <v>11</v>
      </c>
      <c r="B195" s="20" t="s">
        <v>19</v>
      </c>
      <c r="C195" s="20" t="s">
        <v>114</v>
      </c>
      <c r="D195" s="20" t="s">
        <v>23</v>
      </c>
      <c r="E195" s="21" t="s">
        <v>13</v>
      </c>
      <c r="F195" s="22" t="s">
        <v>192</v>
      </c>
      <c r="G195" s="65">
        <v>17875</v>
      </c>
      <c r="H195" s="65">
        <v>-2333.33</v>
      </c>
      <c r="I195" s="65">
        <f>I194-I192</f>
        <v>-16209.33</v>
      </c>
      <c r="J195" s="65">
        <v>8120</v>
      </c>
      <c r="K195" s="65">
        <v>0</v>
      </c>
      <c r="L195" s="65">
        <v>7421.67</v>
      </c>
    </row>
    <row r="196" spans="1:12" ht="12.75">
      <c r="A196" s="23" t="s">
        <v>17</v>
      </c>
      <c r="B196" s="24" t="s">
        <v>19</v>
      </c>
      <c r="C196" s="24" t="s">
        <v>114</v>
      </c>
      <c r="D196" s="24" t="s">
        <v>23</v>
      </c>
      <c r="E196" s="25" t="s">
        <v>12</v>
      </c>
      <c r="F196" s="26" t="s">
        <v>193</v>
      </c>
      <c r="G196" s="66">
        <v>2000</v>
      </c>
      <c r="H196" s="66">
        <v>0</v>
      </c>
      <c r="I196" s="66">
        <v>2000</v>
      </c>
      <c r="J196" s="66">
        <v>0</v>
      </c>
      <c r="K196" s="66">
        <v>0</v>
      </c>
      <c r="L196" s="66">
        <v>2000</v>
      </c>
    </row>
    <row r="197" spans="1:12" ht="12.75">
      <c r="A197" s="23" t="s">
        <v>17</v>
      </c>
      <c r="B197" s="24" t="s">
        <v>19</v>
      </c>
      <c r="C197" s="24" t="s">
        <v>114</v>
      </c>
      <c r="D197" s="24" t="s">
        <v>23</v>
      </c>
      <c r="E197" s="25" t="s">
        <v>23</v>
      </c>
      <c r="F197" s="26" t="s">
        <v>194</v>
      </c>
      <c r="G197" s="66">
        <v>12125</v>
      </c>
      <c r="H197" s="66">
        <v>166.67</v>
      </c>
      <c r="I197" s="66">
        <v>12291.67</v>
      </c>
      <c r="J197" s="66">
        <v>8120</v>
      </c>
      <c r="K197" s="66">
        <v>0</v>
      </c>
      <c r="L197" s="66">
        <v>4171.67</v>
      </c>
    </row>
    <row r="198" spans="1:12" s="12" customFormat="1" ht="12.75">
      <c r="A198" s="23" t="s">
        <v>17</v>
      </c>
      <c r="B198" s="24" t="s">
        <v>19</v>
      </c>
      <c r="C198" s="24" t="s">
        <v>114</v>
      </c>
      <c r="D198" s="24" t="s">
        <v>23</v>
      </c>
      <c r="E198" s="25" t="s">
        <v>19</v>
      </c>
      <c r="F198" s="26" t="s">
        <v>195</v>
      </c>
      <c r="G198" s="66">
        <v>3750</v>
      </c>
      <c r="H198" s="66">
        <v>-2500</v>
      </c>
      <c r="I198" s="66">
        <v>1250</v>
      </c>
      <c r="J198" s="66">
        <v>0</v>
      </c>
      <c r="K198" s="66">
        <v>0</v>
      </c>
      <c r="L198" s="66">
        <v>1250</v>
      </c>
    </row>
    <row r="199" spans="1:12" ht="12.75">
      <c r="A199" s="29" t="s">
        <v>11</v>
      </c>
      <c r="B199" s="29" t="s">
        <v>19</v>
      </c>
      <c r="C199" s="29" t="s">
        <v>114</v>
      </c>
      <c r="D199" s="29" t="s">
        <v>32</v>
      </c>
      <c r="E199" s="21" t="s">
        <v>13</v>
      </c>
      <c r="F199" s="30" t="s">
        <v>196</v>
      </c>
      <c r="G199" s="65">
        <v>1666.66</v>
      </c>
      <c r="H199" s="65">
        <v>-999</v>
      </c>
      <c r="I199" s="65">
        <v>667.66</v>
      </c>
      <c r="J199" s="65">
        <v>10000</v>
      </c>
      <c r="K199" s="65">
        <v>10000</v>
      </c>
      <c r="L199" s="65">
        <v>-9332.34</v>
      </c>
    </row>
    <row r="200" spans="1:12" ht="25.5">
      <c r="A200" s="31" t="s">
        <v>17</v>
      </c>
      <c r="B200" s="31" t="s">
        <v>19</v>
      </c>
      <c r="C200" s="31" t="s">
        <v>114</v>
      </c>
      <c r="D200" s="31" t="s">
        <v>32</v>
      </c>
      <c r="E200" s="25" t="s">
        <v>12</v>
      </c>
      <c r="F200" s="32" t="s">
        <v>197</v>
      </c>
      <c r="G200" s="66">
        <v>1666.66</v>
      </c>
      <c r="H200" s="66">
        <v>-999</v>
      </c>
      <c r="I200" s="66">
        <v>667.66</v>
      </c>
      <c r="J200" s="66">
        <v>10000</v>
      </c>
      <c r="K200" s="66">
        <v>10000</v>
      </c>
      <c r="L200" s="66">
        <v>-9332.34</v>
      </c>
    </row>
    <row r="201" spans="1:12" ht="12.75">
      <c r="A201" s="19" t="s">
        <v>11</v>
      </c>
      <c r="B201" s="20" t="s">
        <v>19</v>
      </c>
      <c r="C201" s="20" t="s">
        <v>48</v>
      </c>
      <c r="D201" s="20" t="s">
        <v>13</v>
      </c>
      <c r="E201" s="21" t="s">
        <v>13</v>
      </c>
      <c r="F201" s="22" t="s">
        <v>198</v>
      </c>
      <c r="G201" s="65">
        <v>215201.81</v>
      </c>
      <c r="H201" s="65">
        <v>-238543.95</v>
      </c>
      <c r="I201" s="65">
        <v>-23342.14</v>
      </c>
      <c r="J201" s="65">
        <v>77798.48</v>
      </c>
      <c r="K201" s="65">
        <v>77798.48</v>
      </c>
      <c r="L201" s="65">
        <v>-101140.62</v>
      </c>
    </row>
    <row r="202" spans="1:12" ht="12.75">
      <c r="A202" s="23" t="s">
        <v>11</v>
      </c>
      <c r="B202" s="24" t="s">
        <v>19</v>
      </c>
      <c r="C202" s="24" t="s">
        <v>48</v>
      </c>
      <c r="D202" s="24" t="s">
        <v>12</v>
      </c>
      <c r="E202" s="25" t="s">
        <v>13</v>
      </c>
      <c r="F202" s="26" t="s">
        <v>199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</row>
    <row r="203" spans="1:12" ht="25.5">
      <c r="A203" s="23" t="s">
        <v>17</v>
      </c>
      <c r="B203" s="24" t="s">
        <v>19</v>
      </c>
      <c r="C203" s="24" t="s">
        <v>48</v>
      </c>
      <c r="D203" s="24" t="s">
        <v>12</v>
      </c>
      <c r="E203" s="25" t="s">
        <v>12</v>
      </c>
      <c r="F203" s="26" t="s">
        <v>200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</row>
    <row r="204" spans="1:12" s="11" customFormat="1" ht="12.75">
      <c r="A204" s="19" t="s">
        <v>11</v>
      </c>
      <c r="B204" s="20" t="s">
        <v>19</v>
      </c>
      <c r="C204" s="20" t="s">
        <v>48</v>
      </c>
      <c r="D204" s="20" t="s">
        <v>23</v>
      </c>
      <c r="E204" s="21" t="s">
        <v>13</v>
      </c>
      <c r="F204" s="22" t="s">
        <v>201</v>
      </c>
      <c r="G204" s="65">
        <v>8250</v>
      </c>
      <c r="H204" s="65">
        <v>40500</v>
      </c>
      <c r="I204" s="65">
        <v>48750</v>
      </c>
      <c r="J204" s="65">
        <v>48000</v>
      </c>
      <c r="K204" s="65">
        <v>48000</v>
      </c>
      <c r="L204" s="65">
        <v>750</v>
      </c>
    </row>
    <row r="205" spans="1:13" ht="12.75">
      <c r="A205" s="18" t="s">
        <v>17</v>
      </c>
      <c r="B205" s="18" t="s">
        <v>19</v>
      </c>
      <c r="C205" s="18" t="s">
        <v>48</v>
      </c>
      <c r="D205" s="18" t="s">
        <v>23</v>
      </c>
      <c r="E205" s="52" t="s">
        <v>12</v>
      </c>
      <c r="F205" s="56" t="s">
        <v>280</v>
      </c>
      <c r="G205" s="66">
        <v>0</v>
      </c>
      <c r="H205" s="66">
        <v>48000</v>
      </c>
      <c r="I205" s="66">
        <v>48000</v>
      </c>
      <c r="J205" s="66">
        <v>48000</v>
      </c>
      <c r="K205" s="66">
        <v>48000</v>
      </c>
      <c r="L205" s="66">
        <v>0</v>
      </c>
      <c r="M205" s="55"/>
    </row>
    <row r="206" spans="1:12" s="12" customFormat="1" ht="12.75">
      <c r="A206" s="23" t="s">
        <v>17</v>
      </c>
      <c r="B206" s="24" t="s">
        <v>19</v>
      </c>
      <c r="C206" s="24" t="s">
        <v>48</v>
      </c>
      <c r="D206" s="24" t="s">
        <v>23</v>
      </c>
      <c r="E206" s="25" t="s">
        <v>19</v>
      </c>
      <c r="F206" s="26" t="s">
        <v>202</v>
      </c>
      <c r="G206" s="66">
        <v>7500</v>
      </c>
      <c r="H206" s="66">
        <v>-7500</v>
      </c>
      <c r="I206" s="66">
        <v>0</v>
      </c>
      <c r="J206" s="66">
        <v>0</v>
      </c>
      <c r="K206" s="66">
        <v>0</v>
      </c>
      <c r="L206" s="66">
        <v>0</v>
      </c>
    </row>
    <row r="207" spans="1:12" ht="12.75">
      <c r="A207" s="23" t="s">
        <v>17</v>
      </c>
      <c r="B207" s="24" t="s">
        <v>19</v>
      </c>
      <c r="C207" s="24" t="s">
        <v>48</v>
      </c>
      <c r="D207" s="24" t="s">
        <v>23</v>
      </c>
      <c r="E207" s="25" t="s">
        <v>32</v>
      </c>
      <c r="F207" s="26" t="s">
        <v>203</v>
      </c>
      <c r="G207" s="66">
        <v>750</v>
      </c>
      <c r="H207" s="66">
        <v>0</v>
      </c>
      <c r="I207" s="66">
        <v>750</v>
      </c>
      <c r="J207" s="66">
        <v>0</v>
      </c>
      <c r="K207" s="66">
        <v>0</v>
      </c>
      <c r="L207" s="66">
        <v>750</v>
      </c>
    </row>
    <row r="208" spans="1:12" ht="12.75">
      <c r="A208" s="19" t="s">
        <v>11</v>
      </c>
      <c r="B208" s="20" t="s">
        <v>19</v>
      </c>
      <c r="C208" s="20" t="s">
        <v>48</v>
      </c>
      <c r="D208" s="20" t="s">
        <v>35</v>
      </c>
      <c r="E208" s="21" t="s">
        <v>13</v>
      </c>
      <c r="F208" s="22" t="s">
        <v>204</v>
      </c>
      <c r="G208" s="65">
        <v>166368.48</v>
      </c>
      <c r="H208" s="65">
        <v>-214368.48</v>
      </c>
      <c r="I208" s="65">
        <v>-48000</v>
      </c>
      <c r="J208" s="65">
        <v>29173.16</v>
      </c>
      <c r="K208" s="65">
        <v>29173.16</v>
      </c>
      <c r="L208" s="65">
        <v>-77173.16</v>
      </c>
    </row>
    <row r="209" spans="1:12" s="12" customFormat="1" ht="25.5">
      <c r="A209" s="23" t="s">
        <v>17</v>
      </c>
      <c r="B209" s="24" t="s">
        <v>19</v>
      </c>
      <c r="C209" s="24" t="s">
        <v>48</v>
      </c>
      <c r="D209" s="24" t="s">
        <v>35</v>
      </c>
      <c r="E209" s="25" t="s">
        <v>12</v>
      </c>
      <c r="F209" s="26" t="s">
        <v>205</v>
      </c>
      <c r="G209" s="66">
        <v>166368.48</v>
      </c>
      <c r="H209" s="66">
        <v>-214368.48</v>
      </c>
      <c r="I209" s="66">
        <v>-48000</v>
      </c>
      <c r="J209" s="66">
        <v>29173.16</v>
      </c>
      <c r="K209" s="66">
        <v>29173.16</v>
      </c>
      <c r="L209" s="66">
        <v>-77173.16</v>
      </c>
    </row>
    <row r="210" spans="1:12" s="11" customFormat="1" ht="12.75">
      <c r="A210" s="19" t="s">
        <v>11</v>
      </c>
      <c r="B210" s="20" t="s">
        <v>19</v>
      </c>
      <c r="C210" s="20" t="s">
        <v>48</v>
      </c>
      <c r="D210" s="20" t="s">
        <v>32</v>
      </c>
      <c r="E210" s="21" t="s">
        <v>13</v>
      </c>
      <c r="F210" s="22" t="s">
        <v>206</v>
      </c>
      <c r="G210" s="65">
        <v>33916.66</v>
      </c>
      <c r="H210" s="65">
        <v>-64675.47</v>
      </c>
      <c r="I210" s="65">
        <v>-30758.81</v>
      </c>
      <c r="J210" s="65">
        <v>0</v>
      </c>
      <c r="K210" s="65">
        <v>0</v>
      </c>
      <c r="L210" s="65">
        <v>-30758.81</v>
      </c>
    </row>
    <row r="211" spans="1:12" s="12" customFormat="1" ht="12.75">
      <c r="A211" s="23" t="s">
        <v>17</v>
      </c>
      <c r="B211" s="24" t="s">
        <v>19</v>
      </c>
      <c r="C211" s="24" t="s">
        <v>48</v>
      </c>
      <c r="D211" s="24" t="s">
        <v>32</v>
      </c>
      <c r="E211" s="25" t="s">
        <v>12</v>
      </c>
      <c r="F211" s="26" t="s">
        <v>207</v>
      </c>
      <c r="G211" s="66">
        <v>21416.66</v>
      </c>
      <c r="H211" s="66">
        <v>-52175.47</v>
      </c>
      <c r="I211" s="66">
        <v>-30758.81</v>
      </c>
      <c r="J211" s="66">
        <v>0</v>
      </c>
      <c r="K211" s="66">
        <v>0</v>
      </c>
      <c r="L211" s="66">
        <v>-30758.81</v>
      </c>
    </row>
    <row r="212" spans="1:12" ht="12.75">
      <c r="A212" s="23" t="s">
        <v>17</v>
      </c>
      <c r="B212" s="24" t="s">
        <v>19</v>
      </c>
      <c r="C212" s="24" t="s">
        <v>48</v>
      </c>
      <c r="D212" s="24" t="s">
        <v>32</v>
      </c>
      <c r="E212" s="25" t="s">
        <v>19</v>
      </c>
      <c r="F212" s="26" t="s">
        <v>208</v>
      </c>
      <c r="G212" s="66">
        <v>12500</v>
      </c>
      <c r="H212" s="66">
        <v>-12500</v>
      </c>
      <c r="I212" s="66">
        <v>0</v>
      </c>
      <c r="J212" s="66">
        <v>0</v>
      </c>
      <c r="K212" s="66">
        <v>0</v>
      </c>
      <c r="L212" s="66">
        <v>0</v>
      </c>
    </row>
    <row r="213" spans="1:12" s="11" customFormat="1" ht="12.75">
      <c r="A213" s="19" t="s">
        <v>11</v>
      </c>
      <c r="B213" s="20" t="s">
        <v>19</v>
      </c>
      <c r="C213" s="20" t="s">
        <v>48</v>
      </c>
      <c r="D213" s="20" t="s">
        <v>64</v>
      </c>
      <c r="E213" s="21" t="s">
        <v>13</v>
      </c>
      <c r="F213" s="22" t="s">
        <v>209</v>
      </c>
      <c r="G213" s="65">
        <v>6666.67</v>
      </c>
      <c r="H213" s="65">
        <v>0</v>
      </c>
      <c r="I213" s="65">
        <v>6666.67</v>
      </c>
      <c r="J213" s="65">
        <v>625.32</v>
      </c>
      <c r="K213" s="65">
        <v>625.32</v>
      </c>
      <c r="L213" s="65">
        <v>6041.35</v>
      </c>
    </row>
    <row r="214" spans="1:12" s="12" customFormat="1" ht="12.75">
      <c r="A214" s="23" t="s">
        <v>17</v>
      </c>
      <c r="B214" s="24" t="s">
        <v>19</v>
      </c>
      <c r="C214" s="24" t="s">
        <v>48</v>
      </c>
      <c r="D214" s="24" t="s">
        <v>64</v>
      </c>
      <c r="E214" s="25" t="s">
        <v>23</v>
      </c>
      <c r="F214" s="26" t="s">
        <v>210</v>
      </c>
      <c r="G214" s="66">
        <v>6666.67</v>
      </c>
      <c r="H214" s="66">
        <v>0</v>
      </c>
      <c r="I214" s="66">
        <v>6666.67</v>
      </c>
      <c r="J214" s="66">
        <v>625.32</v>
      </c>
      <c r="K214" s="66">
        <v>625.32</v>
      </c>
      <c r="L214" s="66">
        <v>6041.35</v>
      </c>
    </row>
    <row r="215" spans="1:12" s="11" customFormat="1" ht="25.5">
      <c r="A215" s="19" t="s">
        <v>11</v>
      </c>
      <c r="B215" s="20" t="s">
        <v>35</v>
      </c>
      <c r="C215" s="20" t="s">
        <v>13</v>
      </c>
      <c r="D215" s="20" t="s">
        <v>13</v>
      </c>
      <c r="E215" s="21" t="s">
        <v>13</v>
      </c>
      <c r="F215" s="22" t="s">
        <v>211</v>
      </c>
      <c r="G215" s="65">
        <f aca="true" t="shared" si="19" ref="G215:L215">G216+G218+G220+G223</f>
        <v>6580098.45</v>
      </c>
      <c r="H215" s="65">
        <f t="shared" si="19"/>
        <v>-1183234.42</v>
      </c>
      <c r="I215" s="65">
        <f t="shared" si="19"/>
        <v>5396864.03</v>
      </c>
      <c r="J215" s="65">
        <f t="shared" si="19"/>
        <v>6289217.37</v>
      </c>
      <c r="K215" s="65">
        <f t="shared" si="19"/>
        <v>6559217.37</v>
      </c>
      <c r="L215" s="65">
        <f t="shared" si="19"/>
        <v>-892353.34</v>
      </c>
    </row>
    <row r="216" spans="1:12" ht="25.5">
      <c r="A216" s="19" t="s">
        <v>11</v>
      </c>
      <c r="B216" s="20" t="s">
        <v>35</v>
      </c>
      <c r="C216" s="20" t="s">
        <v>12</v>
      </c>
      <c r="D216" s="20" t="s">
        <v>13</v>
      </c>
      <c r="E216" s="21" t="s">
        <v>13</v>
      </c>
      <c r="F216" s="22" t="s">
        <v>212</v>
      </c>
      <c r="G216" s="65">
        <v>1884999.98</v>
      </c>
      <c r="H216" s="65">
        <v>100000</v>
      </c>
      <c r="I216" s="65">
        <v>1984999.98</v>
      </c>
      <c r="J216" s="65">
        <v>1912499.99</v>
      </c>
      <c r="K216" s="65">
        <v>1912499.99</v>
      </c>
      <c r="L216" s="65">
        <v>72499.99</v>
      </c>
    </row>
    <row r="217" spans="1:12" ht="25.5">
      <c r="A217" s="23" t="s">
        <v>17</v>
      </c>
      <c r="B217" s="24" t="s">
        <v>35</v>
      </c>
      <c r="C217" s="24" t="s">
        <v>12</v>
      </c>
      <c r="D217" s="24" t="s">
        <v>32</v>
      </c>
      <c r="E217" s="25" t="s">
        <v>13</v>
      </c>
      <c r="F217" s="26" t="s">
        <v>213</v>
      </c>
      <c r="G217" s="66">
        <v>1884999.98</v>
      </c>
      <c r="H217" s="66">
        <v>100000</v>
      </c>
      <c r="I217" s="66">
        <v>1984999.98</v>
      </c>
      <c r="J217" s="66">
        <v>1912499.99</v>
      </c>
      <c r="K217" s="66">
        <v>1912499.99</v>
      </c>
      <c r="L217" s="66">
        <v>72499.99</v>
      </c>
    </row>
    <row r="218" spans="1:12" s="11" customFormat="1" ht="12.75">
      <c r="A218" s="19" t="s">
        <v>11</v>
      </c>
      <c r="B218" s="20" t="s">
        <v>35</v>
      </c>
      <c r="C218" s="20" t="s">
        <v>19</v>
      </c>
      <c r="D218" s="20" t="s">
        <v>13</v>
      </c>
      <c r="E218" s="21" t="s">
        <v>13</v>
      </c>
      <c r="F218" s="22" t="s">
        <v>214</v>
      </c>
      <c r="G218" s="65">
        <v>100883.34</v>
      </c>
      <c r="H218" s="65">
        <v>-4800</v>
      </c>
      <c r="I218" s="65">
        <v>96083.34</v>
      </c>
      <c r="J218" s="65">
        <v>71324</v>
      </c>
      <c r="K218" s="65">
        <v>71324</v>
      </c>
      <c r="L218" s="65">
        <v>24759.34</v>
      </c>
    </row>
    <row r="219" spans="1:12" ht="12.75">
      <c r="A219" s="19" t="s">
        <v>17</v>
      </c>
      <c r="B219" s="20" t="s">
        <v>35</v>
      </c>
      <c r="C219" s="20" t="s">
        <v>19</v>
      </c>
      <c r="D219" s="20" t="s">
        <v>48</v>
      </c>
      <c r="E219" s="21" t="s">
        <v>13</v>
      </c>
      <c r="F219" s="22" t="s">
        <v>215</v>
      </c>
      <c r="G219" s="65">
        <v>100883.34</v>
      </c>
      <c r="H219" s="65">
        <v>-4800</v>
      </c>
      <c r="I219" s="65">
        <v>96083.34</v>
      </c>
      <c r="J219" s="65">
        <v>71324</v>
      </c>
      <c r="K219" s="65">
        <v>71324</v>
      </c>
      <c r="L219" s="65">
        <v>24759.34</v>
      </c>
    </row>
    <row r="220" spans="1:12" s="11" customFormat="1" ht="12.75">
      <c r="A220" s="19" t="s">
        <v>11</v>
      </c>
      <c r="B220" s="20" t="s">
        <v>35</v>
      </c>
      <c r="C220" s="20" t="s">
        <v>35</v>
      </c>
      <c r="D220" s="20" t="s">
        <v>13</v>
      </c>
      <c r="E220" s="21" t="s">
        <v>13</v>
      </c>
      <c r="F220" s="22" t="s">
        <v>216</v>
      </c>
      <c r="G220" s="65">
        <v>68333.33</v>
      </c>
      <c r="H220" s="65">
        <v>-60000</v>
      </c>
      <c r="I220" s="65">
        <v>8333.33</v>
      </c>
      <c r="J220" s="65">
        <v>0</v>
      </c>
      <c r="K220" s="65">
        <v>270000</v>
      </c>
      <c r="L220" s="65">
        <v>8333.33</v>
      </c>
    </row>
    <row r="221" spans="1:12" ht="12.75">
      <c r="A221" s="19" t="s">
        <v>17</v>
      </c>
      <c r="B221" s="20" t="s">
        <v>35</v>
      </c>
      <c r="C221" s="20" t="s">
        <v>35</v>
      </c>
      <c r="D221" s="20" t="s">
        <v>12</v>
      </c>
      <c r="E221" s="21" t="s">
        <v>13</v>
      </c>
      <c r="F221" s="22" t="s">
        <v>217</v>
      </c>
      <c r="G221" s="65">
        <v>8333.33</v>
      </c>
      <c r="H221" s="65">
        <v>0</v>
      </c>
      <c r="I221" s="65">
        <v>8333.33</v>
      </c>
      <c r="J221" s="65">
        <v>0</v>
      </c>
      <c r="K221" s="65">
        <v>0</v>
      </c>
      <c r="L221" s="65">
        <v>8333.33</v>
      </c>
    </row>
    <row r="222" spans="1:12" ht="12.75">
      <c r="A222" s="19" t="s">
        <v>17</v>
      </c>
      <c r="B222" s="20" t="s">
        <v>35</v>
      </c>
      <c r="C222" s="20" t="s">
        <v>35</v>
      </c>
      <c r="D222" s="20" t="s">
        <v>32</v>
      </c>
      <c r="E222" s="21" t="s">
        <v>13</v>
      </c>
      <c r="F222" s="22" t="s">
        <v>218</v>
      </c>
      <c r="G222" s="65">
        <v>60000</v>
      </c>
      <c r="H222" s="65">
        <v>-60000</v>
      </c>
      <c r="I222" s="65">
        <v>0</v>
      </c>
      <c r="J222" s="65">
        <v>0</v>
      </c>
      <c r="K222" s="65">
        <v>270000</v>
      </c>
      <c r="L222" s="65">
        <v>0</v>
      </c>
    </row>
    <row r="223" spans="1:12" ht="12.75">
      <c r="A223" s="19" t="s">
        <v>11</v>
      </c>
      <c r="B223" s="20" t="s">
        <v>35</v>
      </c>
      <c r="C223" s="20" t="s">
        <v>32</v>
      </c>
      <c r="D223" s="20" t="s">
        <v>13</v>
      </c>
      <c r="E223" s="21" t="s">
        <v>13</v>
      </c>
      <c r="F223" s="22" t="s">
        <v>219</v>
      </c>
      <c r="G223" s="65">
        <v>4525881.8</v>
      </c>
      <c r="H223" s="65">
        <v>-1218434.42</v>
      </c>
      <c r="I223" s="65">
        <v>3307447.38</v>
      </c>
      <c r="J223" s="65">
        <v>4305393.38</v>
      </c>
      <c r="K223" s="65">
        <v>4305393.38</v>
      </c>
      <c r="L223" s="65">
        <v>-997946</v>
      </c>
    </row>
    <row r="224" spans="1:12" ht="12.75">
      <c r="A224" s="19" t="s">
        <v>17</v>
      </c>
      <c r="B224" s="20" t="s">
        <v>35</v>
      </c>
      <c r="C224" s="20" t="s">
        <v>32</v>
      </c>
      <c r="D224" s="20" t="s">
        <v>23</v>
      </c>
      <c r="E224" s="21" t="s">
        <v>13</v>
      </c>
      <c r="F224" s="54" t="s">
        <v>220</v>
      </c>
      <c r="G224" s="65">
        <v>4525881.8</v>
      </c>
      <c r="H224" s="65">
        <v>-1218434.42</v>
      </c>
      <c r="I224" s="65">
        <v>3307447.38</v>
      </c>
      <c r="J224" s="65">
        <v>4305393.38</v>
      </c>
      <c r="K224" s="65">
        <v>4305393.38</v>
      </c>
      <c r="L224" s="65">
        <v>-997946</v>
      </c>
    </row>
    <row r="225" spans="1:12" ht="12.75">
      <c r="A225" s="19" t="s">
        <v>11</v>
      </c>
      <c r="B225" s="20" t="s">
        <v>32</v>
      </c>
      <c r="C225" s="20" t="s">
        <v>13</v>
      </c>
      <c r="D225" s="20" t="s">
        <v>13</v>
      </c>
      <c r="E225" s="21" t="s">
        <v>13</v>
      </c>
      <c r="F225" s="54" t="s">
        <v>221</v>
      </c>
      <c r="G225" s="65">
        <f aca="true" t="shared" si="20" ref="G225:L225">G226+G230+G234</f>
        <v>8916.67</v>
      </c>
      <c r="H225" s="65">
        <f t="shared" si="20"/>
        <v>316166.66</v>
      </c>
      <c r="I225" s="65">
        <f t="shared" si="20"/>
        <v>325083.32999999996</v>
      </c>
      <c r="J225" s="65">
        <f t="shared" si="20"/>
        <v>0</v>
      </c>
      <c r="K225" s="65">
        <f t="shared" si="20"/>
        <v>15906.91</v>
      </c>
      <c r="L225" s="65">
        <f t="shared" si="20"/>
        <v>325083.32999999996</v>
      </c>
    </row>
    <row r="226" spans="1:12" ht="12.75">
      <c r="A226" s="19" t="s">
        <v>11</v>
      </c>
      <c r="B226" s="20" t="s">
        <v>32</v>
      </c>
      <c r="C226" s="20" t="s">
        <v>12</v>
      </c>
      <c r="D226" s="20" t="s">
        <v>13</v>
      </c>
      <c r="E226" s="21" t="s">
        <v>13</v>
      </c>
      <c r="F226" s="54" t="s">
        <v>222</v>
      </c>
      <c r="G226" s="65">
        <v>6250</v>
      </c>
      <c r="H226" s="65">
        <v>49500</v>
      </c>
      <c r="I226" s="65">
        <v>55750</v>
      </c>
      <c r="J226" s="65">
        <v>0</v>
      </c>
      <c r="K226" s="65">
        <v>7006.91</v>
      </c>
      <c r="L226" s="65">
        <v>55750</v>
      </c>
    </row>
    <row r="227" spans="1:12" ht="12.75">
      <c r="A227" s="19" t="s">
        <v>17</v>
      </c>
      <c r="B227" s="20" t="s">
        <v>32</v>
      </c>
      <c r="C227" s="20" t="s">
        <v>12</v>
      </c>
      <c r="D227" s="20" t="s">
        <v>12</v>
      </c>
      <c r="E227" s="21" t="s">
        <v>13</v>
      </c>
      <c r="F227" s="22" t="s">
        <v>223</v>
      </c>
      <c r="G227" s="65">
        <v>1000</v>
      </c>
      <c r="H227" s="65">
        <v>-500</v>
      </c>
      <c r="I227" s="65">
        <v>500</v>
      </c>
      <c r="J227" s="65">
        <v>0</v>
      </c>
      <c r="K227" s="65">
        <v>0</v>
      </c>
      <c r="L227" s="65">
        <v>500</v>
      </c>
    </row>
    <row r="228" spans="1:12" s="12" customFormat="1" ht="12.75">
      <c r="A228" s="23" t="s">
        <v>17</v>
      </c>
      <c r="B228" s="24" t="s">
        <v>32</v>
      </c>
      <c r="C228" s="24" t="s">
        <v>12</v>
      </c>
      <c r="D228" s="24" t="s">
        <v>32</v>
      </c>
      <c r="E228" s="25" t="s">
        <v>13</v>
      </c>
      <c r="F228" s="26" t="s">
        <v>224</v>
      </c>
      <c r="G228" s="66">
        <v>3000</v>
      </c>
      <c r="H228" s="66">
        <v>50000</v>
      </c>
      <c r="I228" s="66">
        <v>53000</v>
      </c>
      <c r="J228" s="66">
        <v>0</v>
      </c>
      <c r="K228" s="66">
        <v>0</v>
      </c>
      <c r="L228" s="66">
        <v>53000</v>
      </c>
    </row>
    <row r="229" spans="1:12" s="12" customFormat="1" ht="12.75">
      <c r="A229" s="23" t="s">
        <v>17</v>
      </c>
      <c r="B229" s="24" t="s">
        <v>32</v>
      </c>
      <c r="C229" s="24" t="s">
        <v>12</v>
      </c>
      <c r="D229" s="24" t="s">
        <v>48</v>
      </c>
      <c r="E229" s="25" t="s">
        <v>13</v>
      </c>
      <c r="F229" s="26" t="s">
        <v>225</v>
      </c>
      <c r="G229" s="66">
        <v>2250</v>
      </c>
      <c r="H229" s="66">
        <v>0</v>
      </c>
      <c r="I229" s="66">
        <v>2250</v>
      </c>
      <c r="J229" s="66">
        <v>0</v>
      </c>
      <c r="K229" s="66">
        <v>7006.91</v>
      </c>
      <c r="L229" s="66">
        <v>2250</v>
      </c>
    </row>
    <row r="230" spans="1:12" ht="12.75">
      <c r="A230" s="19" t="s">
        <v>11</v>
      </c>
      <c r="B230" s="20" t="s">
        <v>32</v>
      </c>
      <c r="C230" s="20" t="s">
        <v>64</v>
      </c>
      <c r="D230" s="20" t="s">
        <v>13</v>
      </c>
      <c r="E230" s="21" t="s">
        <v>13</v>
      </c>
      <c r="F230" s="22" t="s">
        <v>226</v>
      </c>
      <c r="G230" s="65">
        <v>2666.67</v>
      </c>
      <c r="H230" s="65">
        <v>0</v>
      </c>
      <c r="I230" s="65">
        <v>2666.67</v>
      </c>
      <c r="J230" s="65">
        <v>0</v>
      </c>
      <c r="K230" s="65">
        <v>8900</v>
      </c>
      <c r="L230" s="65">
        <v>2666.67</v>
      </c>
    </row>
    <row r="231" spans="1:12" ht="25.5">
      <c r="A231" s="19" t="s">
        <v>17</v>
      </c>
      <c r="B231" s="20" t="s">
        <v>32</v>
      </c>
      <c r="C231" s="20" t="s">
        <v>64</v>
      </c>
      <c r="D231" s="20" t="s">
        <v>35</v>
      </c>
      <c r="E231" s="21" t="s">
        <v>13</v>
      </c>
      <c r="F231" s="22" t="s">
        <v>227</v>
      </c>
      <c r="G231" s="65">
        <v>1000</v>
      </c>
      <c r="H231" s="65">
        <v>0</v>
      </c>
      <c r="I231" s="65">
        <v>1000</v>
      </c>
      <c r="J231" s="65">
        <v>0</v>
      </c>
      <c r="K231" s="65">
        <v>8900</v>
      </c>
      <c r="L231" s="65">
        <v>1000</v>
      </c>
    </row>
    <row r="232" spans="1:12" ht="12.75">
      <c r="A232" s="19" t="s">
        <v>17</v>
      </c>
      <c r="B232" s="20" t="s">
        <v>32</v>
      </c>
      <c r="C232" s="20" t="s">
        <v>64</v>
      </c>
      <c r="D232" s="20" t="s">
        <v>103</v>
      </c>
      <c r="E232" s="21" t="s">
        <v>13</v>
      </c>
      <c r="F232" s="22" t="s">
        <v>228</v>
      </c>
      <c r="G232" s="65">
        <v>1666.67</v>
      </c>
      <c r="H232" s="65">
        <v>0</v>
      </c>
      <c r="I232" s="65">
        <v>1666.67</v>
      </c>
      <c r="J232" s="65">
        <v>0</v>
      </c>
      <c r="K232" s="65">
        <v>0</v>
      </c>
      <c r="L232" s="65">
        <v>1666.67</v>
      </c>
    </row>
    <row r="233" spans="1:12" ht="12.75">
      <c r="A233" s="19" t="s">
        <v>17</v>
      </c>
      <c r="B233" s="20" t="s">
        <v>32</v>
      </c>
      <c r="C233" s="20" t="s">
        <v>64</v>
      </c>
      <c r="D233" s="20" t="s">
        <v>48</v>
      </c>
      <c r="E233" s="21" t="s">
        <v>13</v>
      </c>
      <c r="F233" s="22" t="s">
        <v>229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0</v>
      </c>
    </row>
    <row r="234" spans="1:12" ht="12.75">
      <c r="A234" s="28" t="s">
        <v>11</v>
      </c>
      <c r="B234" s="28" t="s">
        <v>32</v>
      </c>
      <c r="C234" s="28" t="s">
        <v>48</v>
      </c>
      <c r="D234" s="28" t="s">
        <v>13</v>
      </c>
      <c r="E234" s="51" t="s">
        <v>13</v>
      </c>
      <c r="F234" s="51" t="s">
        <v>281</v>
      </c>
      <c r="G234" s="65">
        <v>0</v>
      </c>
      <c r="H234" s="65">
        <v>266666.66</v>
      </c>
      <c r="I234" s="65">
        <v>266666.66</v>
      </c>
      <c r="J234" s="65">
        <v>0</v>
      </c>
      <c r="K234" s="65">
        <v>0</v>
      </c>
      <c r="L234" s="65">
        <v>266666.66</v>
      </c>
    </row>
    <row r="235" spans="1:12" ht="12.75">
      <c r="A235" s="28" t="s">
        <v>17</v>
      </c>
      <c r="B235" s="28" t="s">
        <v>32</v>
      </c>
      <c r="C235" s="28" t="s">
        <v>48</v>
      </c>
      <c r="D235" s="28" t="s">
        <v>12</v>
      </c>
      <c r="E235" s="51" t="s">
        <v>13</v>
      </c>
      <c r="F235" s="51" t="s">
        <v>282</v>
      </c>
      <c r="G235" s="65">
        <v>0</v>
      </c>
      <c r="H235" s="65">
        <v>266666.66</v>
      </c>
      <c r="I235" s="65">
        <v>266666.66</v>
      </c>
      <c r="J235" s="65">
        <v>0</v>
      </c>
      <c r="K235" s="65">
        <v>0</v>
      </c>
      <c r="L235" s="65">
        <v>266666.66</v>
      </c>
    </row>
    <row r="236" spans="1:12" ht="12.75">
      <c r="A236" s="19" t="s">
        <v>11</v>
      </c>
      <c r="B236" s="20" t="s">
        <v>64</v>
      </c>
      <c r="C236" s="20" t="s">
        <v>13</v>
      </c>
      <c r="D236" s="20" t="s">
        <v>13</v>
      </c>
      <c r="E236" s="21" t="s">
        <v>13</v>
      </c>
      <c r="F236" s="49" t="s">
        <v>230</v>
      </c>
      <c r="G236" s="65">
        <f>G237+G253</f>
        <v>6442023.12</v>
      </c>
      <c r="H236" s="65">
        <f>H237+H255</f>
        <v>-5899988.89</v>
      </c>
      <c r="I236" s="65">
        <f>I237+I255</f>
        <v>542034.23</v>
      </c>
      <c r="J236" s="65">
        <f>J237+J255</f>
        <v>8374654.19</v>
      </c>
      <c r="K236" s="65">
        <f>K237+K255</f>
        <v>5757124.94</v>
      </c>
      <c r="L236" s="65">
        <f>L237+L255</f>
        <v>-7832619.96</v>
      </c>
    </row>
    <row r="237" spans="1:12" ht="12.75">
      <c r="A237" s="19" t="s">
        <v>11</v>
      </c>
      <c r="B237" s="20" t="s">
        <v>64</v>
      </c>
      <c r="C237" s="20" t="s">
        <v>12</v>
      </c>
      <c r="D237" s="20" t="s">
        <v>13</v>
      </c>
      <c r="E237" s="21" t="s">
        <v>13</v>
      </c>
      <c r="F237" s="49" t="s">
        <v>231</v>
      </c>
      <c r="G237" s="65">
        <v>6442023.12</v>
      </c>
      <c r="H237" s="65">
        <v>-5969728.89</v>
      </c>
      <c r="I237" s="65">
        <v>472294.23</v>
      </c>
      <c r="J237" s="65">
        <v>8374654.19</v>
      </c>
      <c r="K237" s="65">
        <v>5757124.94</v>
      </c>
      <c r="L237" s="65">
        <v>-7902359.96</v>
      </c>
    </row>
    <row r="238" spans="1:12" ht="12.75">
      <c r="A238" s="31" t="s">
        <v>11</v>
      </c>
      <c r="B238" s="31" t="s">
        <v>64</v>
      </c>
      <c r="C238" s="31" t="s">
        <v>12</v>
      </c>
      <c r="D238" s="31" t="s">
        <v>12</v>
      </c>
      <c r="E238" s="25" t="s">
        <v>13</v>
      </c>
      <c r="F238" s="48" t="s">
        <v>277</v>
      </c>
      <c r="G238" s="66">
        <v>0</v>
      </c>
      <c r="H238" s="66">
        <v>-3602.83</v>
      </c>
      <c r="I238" s="66">
        <v>-3602.83</v>
      </c>
      <c r="J238" s="66">
        <v>429878.87</v>
      </c>
      <c r="K238" s="66">
        <v>429878.87</v>
      </c>
      <c r="L238" s="66">
        <v>-433481.7</v>
      </c>
    </row>
    <row r="239" spans="1:12" ht="12.75">
      <c r="A239" s="18" t="s">
        <v>17</v>
      </c>
      <c r="B239" s="18" t="s">
        <v>64</v>
      </c>
      <c r="C239" s="18" t="s">
        <v>12</v>
      </c>
      <c r="D239" s="18" t="s">
        <v>12</v>
      </c>
      <c r="E239" s="52" t="s">
        <v>23</v>
      </c>
      <c r="F239" s="52" t="s">
        <v>278</v>
      </c>
      <c r="G239" s="66">
        <v>0</v>
      </c>
      <c r="H239" s="66">
        <v>-3602.83</v>
      </c>
      <c r="I239" s="66">
        <v>-3602.83</v>
      </c>
      <c r="J239" s="66">
        <v>429878.87</v>
      </c>
      <c r="K239" s="66">
        <v>429878.87</v>
      </c>
      <c r="L239" s="66">
        <v>-433481.7</v>
      </c>
    </row>
    <row r="240" spans="1:12" s="11" customFormat="1" ht="12.75">
      <c r="A240" s="28" t="s">
        <v>11</v>
      </c>
      <c r="B240" s="28" t="s">
        <v>64</v>
      </c>
      <c r="C240" s="28" t="s">
        <v>12</v>
      </c>
      <c r="D240" s="28" t="s">
        <v>23</v>
      </c>
      <c r="E240" s="51" t="s">
        <v>13</v>
      </c>
      <c r="F240" s="51" t="s">
        <v>232</v>
      </c>
      <c r="G240" s="65">
        <v>6420121.6</v>
      </c>
      <c r="H240" s="65">
        <v>-6365375.22</v>
      </c>
      <c r="I240" s="65">
        <v>54746.38</v>
      </c>
      <c r="J240" s="65">
        <v>1303469.11</v>
      </c>
      <c r="K240" s="65">
        <v>1475044.4</v>
      </c>
      <c r="L240" s="65">
        <v>-1248722.73</v>
      </c>
    </row>
    <row r="241" spans="1:12" ht="25.5">
      <c r="A241" s="18" t="s">
        <v>17</v>
      </c>
      <c r="B241" s="18" t="s">
        <v>64</v>
      </c>
      <c r="C241" s="18" t="s">
        <v>12</v>
      </c>
      <c r="D241" s="18" t="s">
        <v>23</v>
      </c>
      <c r="E241" s="52" t="s">
        <v>23</v>
      </c>
      <c r="F241" s="57" t="s">
        <v>267</v>
      </c>
      <c r="G241" s="66">
        <v>0</v>
      </c>
      <c r="H241" s="66">
        <v>-2036.81</v>
      </c>
      <c r="I241" s="66">
        <v>-2036.81</v>
      </c>
      <c r="J241" s="66">
        <v>1902196.82</v>
      </c>
      <c r="K241" s="66">
        <v>825988.2</v>
      </c>
      <c r="L241" s="66">
        <v>-1094233.63</v>
      </c>
    </row>
    <row r="242" spans="1:12" ht="12.75">
      <c r="A242" s="18" t="s">
        <v>17</v>
      </c>
      <c r="B242" s="18" t="s">
        <v>64</v>
      </c>
      <c r="C242" s="18" t="s">
        <v>12</v>
      </c>
      <c r="D242" s="18" t="s">
        <v>23</v>
      </c>
      <c r="E242" s="52" t="s">
        <v>64</v>
      </c>
      <c r="F242" s="52" t="s">
        <v>279</v>
      </c>
      <c r="G242" s="66">
        <v>0</v>
      </c>
      <c r="H242" s="66">
        <v>-17629.42</v>
      </c>
      <c r="I242" s="66">
        <v>-17629.42</v>
      </c>
      <c r="J242" s="66">
        <v>211272.29</v>
      </c>
      <c r="K242" s="66">
        <v>110115.57</v>
      </c>
      <c r="L242" s="66">
        <v>-228901.71</v>
      </c>
    </row>
    <row r="243" spans="1:12" ht="25.5">
      <c r="A243" s="23" t="s">
        <v>17</v>
      </c>
      <c r="B243" s="24" t="s">
        <v>64</v>
      </c>
      <c r="C243" s="24" t="s">
        <v>12</v>
      </c>
      <c r="D243" s="24" t="s">
        <v>23</v>
      </c>
      <c r="E243" s="25" t="s">
        <v>103</v>
      </c>
      <c r="F243" s="48" t="s">
        <v>233</v>
      </c>
      <c r="G243" s="66">
        <v>6420121.6</v>
      </c>
      <c r="H243" s="66">
        <v>-6345708.99</v>
      </c>
      <c r="I243" s="66">
        <v>74412.61</v>
      </c>
      <c r="J243" s="66">
        <v>0</v>
      </c>
      <c r="K243" s="66">
        <v>538940.63</v>
      </c>
      <c r="L243" s="66">
        <v>74412.61</v>
      </c>
    </row>
    <row r="244" spans="1:12" ht="25.5" customHeight="1">
      <c r="A244" s="19" t="s">
        <v>11</v>
      </c>
      <c r="B244" s="20" t="s">
        <v>64</v>
      </c>
      <c r="C244" s="20" t="s">
        <v>12</v>
      </c>
      <c r="D244" s="20" t="s">
        <v>19</v>
      </c>
      <c r="E244" s="21" t="s">
        <v>13</v>
      </c>
      <c r="F244" s="49" t="s">
        <v>234</v>
      </c>
      <c r="G244" s="66">
        <v>0</v>
      </c>
      <c r="H244" s="66">
        <v>-29564.54</v>
      </c>
      <c r="I244" s="66">
        <v>-29564.54</v>
      </c>
      <c r="J244" s="66">
        <v>857396.32</v>
      </c>
      <c r="K244" s="66">
        <v>163423.79</v>
      </c>
      <c r="L244" s="66">
        <v>-886960.86</v>
      </c>
    </row>
    <row r="245" spans="1:12" ht="12.75">
      <c r="A245" s="23" t="s">
        <v>17</v>
      </c>
      <c r="B245" s="24" t="s">
        <v>64</v>
      </c>
      <c r="C245" s="24" t="s">
        <v>12</v>
      </c>
      <c r="D245" s="24" t="s">
        <v>19</v>
      </c>
      <c r="E245" s="25" t="s">
        <v>12</v>
      </c>
      <c r="F245" s="26" t="s">
        <v>235</v>
      </c>
      <c r="G245" s="65">
        <v>0</v>
      </c>
      <c r="H245" s="65">
        <v>-29564.54</v>
      </c>
      <c r="I245" s="65">
        <v>-29564.54</v>
      </c>
      <c r="J245" s="65">
        <v>857396.32</v>
      </c>
      <c r="K245" s="65">
        <v>163423.79</v>
      </c>
      <c r="L245" s="65">
        <v>-886960.86</v>
      </c>
    </row>
    <row r="246" spans="1:12" ht="25.5">
      <c r="A246" s="19" t="s">
        <v>11</v>
      </c>
      <c r="B246" s="20" t="s">
        <v>64</v>
      </c>
      <c r="C246" s="20" t="s">
        <v>12</v>
      </c>
      <c r="D246" s="20" t="s">
        <v>35</v>
      </c>
      <c r="E246" s="21" t="s">
        <v>13</v>
      </c>
      <c r="F246" s="22" t="s">
        <v>236</v>
      </c>
      <c r="G246" s="66">
        <v>21901.52</v>
      </c>
      <c r="H246" s="66">
        <v>432625.88</v>
      </c>
      <c r="I246" s="66">
        <v>454527.4</v>
      </c>
      <c r="J246" s="66">
        <v>5509087.91</v>
      </c>
      <c r="K246" s="66">
        <v>3688777.88</v>
      </c>
      <c r="L246" s="66">
        <v>-5054560.51</v>
      </c>
    </row>
    <row r="247" spans="1:12" ht="12.75">
      <c r="A247" s="23" t="s">
        <v>17</v>
      </c>
      <c r="B247" s="24" t="s">
        <v>64</v>
      </c>
      <c r="C247" s="24" t="s">
        <v>12</v>
      </c>
      <c r="D247" s="24" t="s">
        <v>35</v>
      </c>
      <c r="E247" s="25" t="s">
        <v>23</v>
      </c>
      <c r="F247" s="26" t="s">
        <v>237</v>
      </c>
      <c r="G247" s="65">
        <v>0</v>
      </c>
      <c r="H247" s="65">
        <v>-477214.19</v>
      </c>
      <c r="I247" s="65">
        <v>-477214.19</v>
      </c>
      <c r="J247" s="65">
        <v>3122020.6</v>
      </c>
      <c r="K247" s="65">
        <v>1913644.94</v>
      </c>
      <c r="L247" s="65">
        <v>-3599234.79</v>
      </c>
    </row>
    <row r="248" spans="1:12" ht="12.75">
      <c r="A248" s="23" t="s">
        <v>17</v>
      </c>
      <c r="B248" s="24" t="s">
        <v>64</v>
      </c>
      <c r="C248" s="24" t="s">
        <v>12</v>
      </c>
      <c r="D248" s="24" t="s">
        <v>35</v>
      </c>
      <c r="E248" s="25" t="s">
        <v>19</v>
      </c>
      <c r="F248" s="26" t="s">
        <v>238</v>
      </c>
      <c r="G248" s="66">
        <v>0</v>
      </c>
      <c r="H248" s="66">
        <v>1030930.97</v>
      </c>
      <c r="I248" s="66">
        <v>1030930.97</v>
      </c>
      <c r="J248" s="66">
        <v>1594308.78</v>
      </c>
      <c r="K248" s="66">
        <v>1372144.55</v>
      </c>
      <c r="L248" s="66">
        <v>-563377.81</v>
      </c>
    </row>
    <row r="249" spans="1:12" ht="12.75">
      <c r="A249" s="23" t="s">
        <v>17</v>
      </c>
      <c r="B249" s="24" t="s">
        <v>64</v>
      </c>
      <c r="C249" s="24" t="s">
        <v>12</v>
      </c>
      <c r="D249" s="24" t="s">
        <v>35</v>
      </c>
      <c r="E249" s="25" t="s">
        <v>35</v>
      </c>
      <c r="F249" s="26" t="s">
        <v>239</v>
      </c>
      <c r="G249" s="66">
        <v>0</v>
      </c>
      <c r="H249" s="66">
        <v>-18515.37</v>
      </c>
      <c r="I249" s="66">
        <v>-18515.37</v>
      </c>
      <c r="J249" s="66">
        <v>448633.65</v>
      </c>
      <c r="K249" s="66">
        <v>322323.54</v>
      </c>
      <c r="L249" s="66">
        <v>-467149.02</v>
      </c>
    </row>
    <row r="250" spans="1:12" ht="12.75">
      <c r="A250" s="23" t="s">
        <v>17</v>
      </c>
      <c r="B250" s="24" t="s">
        <v>64</v>
      </c>
      <c r="C250" s="24" t="s">
        <v>12</v>
      </c>
      <c r="D250" s="24" t="s">
        <v>35</v>
      </c>
      <c r="E250" s="25" t="s">
        <v>32</v>
      </c>
      <c r="F250" s="26" t="s">
        <v>240</v>
      </c>
      <c r="G250" s="66">
        <v>21901.52</v>
      </c>
      <c r="H250" s="66">
        <v>-102575.53</v>
      </c>
      <c r="I250" s="66">
        <v>-80674.01</v>
      </c>
      <c r="J250" s="66">
        <v>344124.88</v>
      </c>
      <c r="K250" s="66">
        <v>80664.85</v>
      </c>
      <c r="L250" s="66">
        <v>-424798.89</v>
      </c>
    </row>
    <row r="251" spans="1:12" ht="12.75">
      <c r="A251" s="19" t="s">
        <v>11</v>
      </c>
      <c r="B251" s="20" t="s">
        <v>64</v>
      </c>
      <c r="C251" s="20" t="s">
        <v>12</v>
      </c>
      <c r="D251" s="20" t="s">
        <v>32</v>
      </c>
      <c r="E251" s="21" t="s">
        <v>13</v>
      </c>
      <c r="F251" s="22" t="s">
        <v>241</v>
      </c>
      <c r="G251" s="66">
        <v>0</v>
      </c>
      <c r="H251" s="66">
        <v>-3812.18</v>
      </c>
      <c r="I251" s="66">
        <v>-3812.18</v>
      </c>
      <c r="J251" s="66">
        <v>274821.98</v>
      </c>
      <c r="K251" s="66">
        <v>0</v>
      </c>
      <c r="L251" s="66">
        <v>-278634.16</v>
      </c>
    </row>
    <row r="252" spans="1:12" ht="12.75">
      <c r="A252" s="23" t="s">
        <v>17</v>
      </c>
      <c r="B252" s="24" t="s">
        <v>64</v>
      </c>
      <c r="C252" s="24" t="s">
        <v>12</v>
      </c>
      <c r="D252" s="24" t="s">
        <v>32</v>
      </c>
      <c r="E252" s="42" t="s">
        <v>12</v>
      </c>
      <c r="F252" s="26" t="s">
        <v>242</v>
      </c>
      <c r="G252" s="65">
        <v>0</v>
      </c>
      <c r="H252" s="65">
        <v>-3812.18</v>
      </c>
      <c r="I252" s="65">
        <v>-3812.18</v>
      </c>
      <c r="J252" s="65">
        <v>274821.98</v>
      </c>
      <c r="K252" s="65">
        <v>0</v>
      </c>
      <c r="L252" s="65">
        <v>-278634.16</v>
      </c>
    </row>
    <row r="253" spans="1:12" s="11" customFormat="1" ht="12.75">
      <c r="A253" s="29" t="s">
        <v>11</v>
      </c>
      <c r="B253" s="29" t="s">
        <v>64</v>
      </c>
      <c r="C253" s="29" t="s">
        <v>23</v>
      </c>
      <c r="D253" s="29" t="s">
        <v>13</v>
      </c>
      <c r="E253" s="43" t="s">
        <v>13</v>
      </c>
      <c r="F253" s="30" t="s">
        <v>268</v>
      </c>
      <c r="G253" s="65">
        <f aca="true" t="shared" si="21" ref="G253:L253">G254</f>
        <v>0</v>
      </c>
      <c r="H253" s="65">
        <f t="shared" si="21"/>
        <v>69740</v>
      </c>
      <c r="I253" s="65">
        <f t="shared" si="21"/>
        <v>69740</v>
      </c>
      <c r="J253" s="65">
        <f t="shared" si="21"/>
        <v>0</v>
      </c>
      <c r="K253" s="65">
        <f t="shared" si="21"/>
        <v>0</v>
      </c>
      <c r="L253" s="65">
        <f t="shared" si="21"/>
        <v>69740</v>
      </c>
    </row>
    <row r="254" spans="1:12" ht="25.5">
      <c r="A254" s="65" t="s">
        <v>11</v>
      </c>
      <c r="B254" s="65" t="s">
        <v>64</v>
      </c>
      <c r="C254" s="65" t="s">
        <v>23</v>
      </c>
      <c r="D254" s="65" t="s">
        <v>48</v>
      </c>
      <c r="E254" s="65" t="s">
        <v>13</v>
      </c>
      <c r="F254" s="65" t="s">
        <v>269</v>
      </c>
      <c r="G254" s="65">
        <v>0</v>
      </c>
      <c r="H254" s="65">
        <v>69740</v>
      </c>
      <c r="I254" s="65">
        <v>69740</v>
      </c>
      <c r="J254" s="65">
        <v>0</v>
      </c>
      <c r="K254" s="65">
        <v>0</v>
      </c>
      <c r="L254" s="66">
        <v>69740</v>
      </c>
    </row>
    <row r="255" spans="1:12" ht="25.5">
      <c r="A255" s="31" t="s">
        <v>17</v>
      </c>
      <c r="B255" s="31" t="s">
        <v>64</v>
      </c>
      <c r="C255" s="31" t="s">
        <v>23</v>
      </c>
      <c r="D255" s="31" t="s">
        <v>48</v>
      </c>
      <c r="E255" s="42" t="s">
        <v>19</v>
      </c>
      <c r="F255" s="32" t="s">
        <v>270</v>
      </c>
      <c r="G255" s="66">
        <v>0</v>
      </c>
      <c r="H255" s="66">
        <v>69740</v>
      </c>
      <c r="I255" s="66">
        <v>69740</v>
      </c>
      <c r="J255" s="66">
        <v>0</v>
      </c>
      <c r="K255" s="66">
        <v>0</v>
      </c>
      <c r="L255" s="66">
        <v>69740</v>
      </c>
    </row>
    <row r="256" spans="1:12" ht="12.75">
      <c r="A256" s="19" t="s">
        <v>11</v>
      </c>
      <c r="B256" s="20" t="s">
        <v>103</v>
      </c>
      <c r="C256" s="20" t="s">
        <v>13</v>
      </c>
      <c r="D256" s="20" t="s">
        <v>13</v>
      </c>
      <c r="E256" s="21" t="s">
        <v>13</v>
      </c>
      <c r="F256" s="22" t="s">
        <v>243</v>
      </c>
      <c r="G256" s="66">
        <f aca="true" t="shared" si="22" ref="G256:L256">G257</f>
        <v>10000</v>
      </c>
      <c r="H256" s="66">
        <f t="shared" si="22"/>
        <v>0</v>
      </c>
      <c r="I256" s="66">
        <f t="shared" si="22"/>
        <v>10000</v>
      </c>
      <c r="J256" s="66">
        <f t="shared" si="22"/>
        <v>0</v>
      </c>
      <c r="K256" s="66">
        <f t="shared" si="22"/>
        <v>0</v>
      </c>
      <c r="L256" s="66">
        <f t="shared" si="22"/>
        <v>10000</v>
      </c>
    </row>
    <row r="257" spans="1:12" ht="25.5">
      <c r="A257" s="19" t="s">
        <v>11</v>
      </c>
      <c r="B257" s="20" t="s">
        <v>103</v>
      </c>
      <c r="C257" s="20" t="s">
        <v>48</v>
      </c>
      <c r="D257" s="20" t="s">
        <v>13</v>
      </c>
      <c r="E257" s="21" t="s">
        <v>13</v>
      </c>
      <c r="F257" s="22" t="s">
        <v>244</v>
      </c>
      <c r="G257" s="65">
        <v>10000</v>
      </c>
      <c r="H257" s="65">
        <v>0</v>
      </c>
      <c r="I257" s="65">
        <v>10000</v>
      </c>
      <c r="J257" s="65">
        <v>0</v>
      </c>
      <c r="K257" s="65">
        <v>0</v>
      </c>
      <c r="L257" s="65">
        <v>10000</v>
      </c>
    </row>
    <row r="258" spans="1:12" ht="12.75">
      <c r="A258" s="19" t="s">
        <v>17</v>
      </c>
      <c r="B258" s="20" t="s">
        <v>103</v>
      </c>
      <c r="C258" s="20" t="s">
        <v>48</v>
      </c>
      <c r="D258" s="20" t="s">
        <v>12</v>
      </c>
      <c r="E258" s="21" t="s">
        <v>13</v>
      </c>
      <c r="F258" s="22" t="s">
        <v>245</v>
      </c>
      <c r="G258" s="65">
        <v>10000</v>
      </c>
      <c r="H258" s="65">
        <v>0</v>
      </c>
      <c r="I258" s="65">
        <v>10000</v>
      </c>
      <c r="J258" s="65">
        <v>0</v>
      </c>
      <c r="K258" s="65">
        <v>0</v>
      </c>
      <c r="L258" s="65">
        <v>10000</v>
      </c>
    </row>
    <row r="259" spans="1:12" ht="12.75">
      <c r="A259" s="19" t="s">
        <v>11</v>
      </c>
      <c r="B259" s="20" t="s">
        <v>114</v>
      </c>
      <c r="C259" s="20" t="s">
        <v>13</v>
      </c>
      <c r="D259" s="20" t="s">
        <v>13</v>
      </c>
      <c r="E259" s="21" t="s">
        <v>13</v>
      </c>
      <c r="F259" s="22" t="s">
        <v>246</v>
      </c>
      <c r="G259" s="65">
        <f aca="true" t="shared" si="23" ref="G259:L259">G260</f>
        <v>22051.08</v>
      </c>
      <c r="H259" s="65">
        <f t="shared" si="23"/>
        <v>14886.92</v>
      </c>
      <c r="I259" s="65">
        <f t="shared" si="23"/>
        <v>36938</v>
      </c>
      <c r="J259" s="65">
        <f t="shared" si="23"/>
        <v>13407</v>
      </c>
      <c r="K259" s="65">
        <f t="shared" si="23"/>
        <v>13407</v>
      </c>
      <c r="L259" s="65">
        <f t="shared" si="23"/>
        <v>23531</v>
      </c>
    </row>
    <row r="260" spans="1:12" ht="12.75">
      <c r="A260" s="19" t="s">
        <v>11</v>
      </c>
      <c r="B260" s="20" t="s">
        <v>114</v>
      </c>
      <c r="C260" s="20" t="s">
        <v>12</v>
      </c>
      <c r="D260" s="20" t="s">
        <v>13</v>
      </c>
      <c r="E260" s="21" t="s">
        <v>13</v>
      </c>
      <c r="F260" s="22" t="s">
        <v>247</v>
      </c>
      <c r="G260" s="65">
        <v>22051.08</v>
      </c>
      <c r="H260" s="65">
        <v>14886.92</v>
      </c>
      <c r="I260" s="65">
        <v>36938</v>
      </c>
      <c r="J260" s="65">
        <v>13407</v>
      </c>
      <c r="K260" s="65">
        <v>13407</v>
      </c>
      <c r="L260" s="65">
        <v>23531</v>
      </c>
    </row>
    <row r="261" spans="1:12" s="12" customFormat="1" ht="12.75">
      <c r="A261" s="23" t="s">
        <v>17</v>
      </c>
      <c r="B261" s="24" t="s">
        <v>114</v>
      </c>
      <c r="C261" s="24" t="s">
        <v>12</v>
      </c>
      <c r="D261" s="24" t="s">
        <v>64</v>
      </c>
      <c r="E261" s="25" t="s">
        <v>13</v>
      </c>
      <c r="F261" s="26" t="s">
        <v>248</v>
      </c>
      <c r="G261" s="66">
        <v>22051.08</v>
      </c>
      <c r="H261" s="66">
        <v>14886.92</v>
      </c>
      <c r="I261" s="66">
        <v>36938</v>
      </c>
      <c r="J261" s="66">
        <v>13407</v>
      </c>
      <c r="K261" s="66">
        <v>13407</v>
      </c>
      <c r="L261" s="66">
        <v>23531</v>
      </c>
    </row>
    <row r="262" spans="1:12" ht="12.75">
      <c r="A262" s="19" t="s">
        <v>11</v>
      </c>
      <c r="B262" s="20" t="s">
        <v>48</v>
      </c>
      <c r="C262" s="20" t="s">
        <v>13</v>
      </c>
      <c r="D262" s="20" t="s">
        <v>13</v>
      </c>
      <c r="E262" s="21" t="s">
        <v>13</v>
      </c>
      <c r="F262" s="22" t="s">
        <v>249</v>
      </c>
      <c r="G262" s="65">
        <f aca="true" t="shared" si="24" ref="G262:L262">G263+G268+G270</f>
        <v>921896.6</v>
      </c>
      <c r="H262" s="65">
        <f t="shared" si="24"/>
        <v>-150394.07</v>
      </c>
      <c r="I262" s="65">
        <f t="shared" si="24"/>
        <v>771502.53</v>
      </c>
      <c r="J262" s="65">
        <f t="shared" si="24"/>
        <v>577124.3300000001</v>
      </c>
      <c r="K262" s="65">
        <f t="shared" si="24"/>
        <v>613551.3800000001</v>
      </c>
      <c r="L262" s="65">
        <f t="shared" si="24"/>
        <v>194378.2</v>
      </c>
    </row>
    <row r="263" spans="1:12" ht="12.75">
      <c r="A263" s="19" t="s">
        <v>11</v>
      </c>
      <c r="B263" s="20" t="s">
        <v>48</v>
      </c>
      <c r="C263" s="20" t="s">
        <v>12</v>
      </c>
      <c r="D263" s="20" t="s">
        <v>13</v>
      </c>
      <c r="E263" s="21" t="s">
        <v>13</v>
      </c>
      <c r="F263" s="22" t="s">
        <v>250</v>
      </c>
      <c r="G263" s="65">
        <v>376215.81</v>
      </c>
      <c r="H263" s="65">
        <v>0</v>
      </c>
      <c r="I263" s="65">
        <v>376215.81</v>
      </c>
      <c r="J263" s="65">
        <v>386004.28</v>
      </c>
      <c r="K263" s="65">
        <v>386004.28</v>
      </c>
      <c r="L263" s="65">
        <v>-9788.47</v>
      </c>
    </row>
    <row r="264" spans="1:12" ht="25.5">
      <c r="A264" s="19" t="s">
        <v>11</v>
      </c>
      <c r="B264" s="20" t="s">
        <v>48</v>
      </c>
      <c r="C264" s="20" t="s">
        <v>12</v>
      </c>
      <c r="D264" s="20" t="s">
        <v>12</v>
      </c>
      <c r="E264" s="21" t="s">
        <v>13</v>
      </c>
      <c r="F264" s="22" t="s">
        <v>251</v>
      </c>
      <c r="G264" s="65">
        <v>376215.81</v>
      </c>
      <c r="H264" s="65">
        <v>0</v>
      </c>
      <c r="I264" s="65">
        <v>376215.81</v>
      </c>
      <c r="J264" s="65">
        <v>386004.28</v>
      </c>
      <c r="K264" s="65">
        <v>386004.28</v>
      </c>
      <c r="L264" s="65">
        <v>-9788.47</v>
      </c>
    </row>
    <row r="265" spans="1:12" ht="12.75">
      <c r="A265" s="23" t="s">
        <v>17</v>
      </c>
      <c r="B265" s="24" t="s">
        <v>48</v>
      </c>
      <c r="C265" s="24" t="s">
        <v>12</v>
      </c>
      <c r="D265" s="24" t="s">
        <v>12</v>
      </c>
      <c r="E265" s="25" t="s">
        <v>12</v>
      </c>
      <c r="F265" s="26" t="s">
        <v>252</v>
      </c>
      <c r="G265" s="66">
        <v>11244.07</v>
      </c>
      <c r="H265" s="66">
        <v>0</v>
      </c>
      <c r="I265" s="66">
        <v>11244.07</v>
      </c>
      <c r="J265" s="66">
        <v>11536.86</v>
      </c>
      <c r="K265" s="66">
        <v>11536.86</v>
      </c>
      <c r="L265" s="66">
        <v>-292.79</v>
      </c>
    </row>
    <row r="266" spans="1:14" ht="12.75">
      <c r="A266" s="23" t="s">
        <v>17</v>
      </c>
      <c r="B266" s="24" t="s">
        <v>48</v>
      </c>
      <c r="C266" s="24" t="s">
        <v>12</v>
      </c>
      <c r="D266" s="24" t="s">
        <v>12</v>
      </c>
      <c r="E266" s="25" t="s">
        <v>23</v>
      </c>
      <c r="F266" s="26" t="s">
        <v>253</v>
      </c>
      <c r="G266" s="66">
        <v>204691.77</v>
      </c>
      <c r="H266" s="66">
        <v>0</v>
      </c>
      <c r="I266" s="66">
        <v>204691.77</v>
      </c>
      <c r="J266" s="66">
        <v>210021.91</v>
      </c>
      <c r="K266" s="66">
        <v>210021.91</v>
      </c>
      <c r="L266" s="66">
        <v>-5330.14</v>
      </c>
      <c r="N266" s="10"/>
    </row>
    <row r="267" spans="1:12" ht="12.75">
      <c r="A267" s="23" t="s">
        <v>17</v>
      </c>
      <c r="B267" s="24" t="s">
        <v>48</v>
      </c>
      <c r="C267" s="24" t="s">
        <v>12</v>
      </c>
      <c r="D267" s="24" t="s">
        <v>12</v>
      </c>
      <c r="E267" s="25" t="s">
        <v>19</v>
      </c>
      <c r="F267" s="26" t="s">
        <v>254</v>
      </c>
      <c r="G267" s="66">
        <v>160279.97</v>
      </c>
      <c r="H267" s="66">
        <v>0</v>
      </c>
      <c r="I267" s="66">
        <v>160279.97</v>
      </c>
      <c r="J267" s="66">
        <v>164445.51</v>
      </c>
      <c r="K267" s="66">
        <v>164445.51</v>
      </c>
      <c r="L267" s="66">
        <v>-4165.54</v>
      </c>
    </row>
    <row r="268" spans="1:12" ht="12.75">
      <c r="A268" s="19" t="s">
        <v>11</v>
      </c>
      <c r="B268" s="20" t="s">
        <v>48</v>
      </c>
      <c r="C268" s="20" t="s">
        <v>23</v>
      </c>
      <c r="D268" s="20" t="s">
        <v>13</v>
      </c>
      <c r="E268" s="21" t="s">
        <v>13</v>
      </c>
      <c r="F268" s="22" t="s">
        <v>255</v>
      </c>
      <c r="G268" s="65">
        <v>341514.12</v>
      </c>
      <c r="H268" s="65">
        <v>-150394.07</v>
      </c>
      <c r="I268" s="65">
        <v>191120.05</v>
      </c>
      <c r="J268" s="65">
        <v>191120.05</v>
      </c>
      <c r="K268" s="65">
        <v>191120.05</v>
      </c>
      <c r="L268" s="65">
        <v>0</v>
      </c>
    </row>
    <row r="269" spans="1:12" ht="25.5">
      <c r="A269" s="19" t="s">
        <v>17</v>
      </c>
      <c r="B269" s="20" t="s">
        <v>48</v>
      </c>
      <c r="C269" s="20" t="s">
        <v>23</v>
      </c>
      <c r="D269" s="20" t="s">
        <v>12</v>
      </c>
      <c r="E269" s="21" t="s">
        <v>13</v>
      </c>
      <c r="F269" s="22" t="s">
        <v>256</v>
      </c>
      <c r="G269" s="65">
        <v>341514.12</v>
      </c>
      <c r="H269" s="65">
        <v>-150394.07</v>
      </c>
      <c r="I269" s="65">
        <v>191120.05</v>
      </c>
      <c r="J269" s="65">
        <v>191120.05</v>
      </c>
      <c r="K269" s="65">
        <v>191120.05</v>
      </c>
      <c r="L269" s="65">
        <v>0</v>
      </c>
    </row>
    <row r="270" spans="1:12" ht="12.75">
      <c r="A270" s="19" t="s">
        <v>11</v>
      </c>
      <c r="B270" s="20" t="s">
        <v>48</v>
      </c>
      <c r="C270" s="20" t="s">
        <v>48</v>
      </c>
      <c r="D270" s="20" t="s">
        <v>13</v>
      </c>
      <c r="E270" s="21" t="s">
        <v>13</v>
      </c>
      <c r="F270" s="22" t="s">
        <v>257</v>
      </c>
      <c r="G270" s="65">
        <v>204166.67</v>
      </c>
      <c r="H270" s="65">
        <v>0</v>
      </c>
      <c r="I270" s="65">
        <v>204166.67</v>
      </c>
      <c r="J270" s="65">
        <v>0</v>
      </c>
      <c r="K270" s="65">
        <v>36427.05</v>
      </c>
      <c r="L270" s="65">
        <v>204166.67</v>
      </c>
    </row>
    <row r="271" spans="1:12" ht="12.75">
      <c r="A271" s="19" t="s">
        <v>11</v>
      </c>
      <c r="B271" s="20" t="s">
        <v>48</v>
      </c>
      <c r="C271" s="20" t="s">
        <v>48</v>
      </c>
      <c r="D271" s="20" t="s">
        <v>12</v>
      </c>
      <c r="E271" s="21" t="s">
        <v>13</v>
      </c>
      <c r="F271" s="22" t="s">
        <v>258</v>
      </c>
      <c r="G271" s="65">
        <v>204166.67</v>
      </c>
      <c r="H271" s="65">
        <v>0</v>
      </c>
      <c r="I271" s="65">
        <v>204166.67</v>
      </c>
      <c r="J271" s="65">
        <v>0</v>
      </c>
      <c r="K271" s="65">
        <v>36427.05</v>
      </c>
      <c r="L271" s="65">
        <v>204166.67</v>
      </c>
    </row>
    <row r="272" spans="1:12" ht="13.5" thickBot="1">
      <c r="A272" s="44" t="s">
        <v>17</v>
      </c>
      <c r="B272" s="45" t="s">
        <v>48</v>
      </c>
      <c r="C272" s="45" t="s">
        <v>48</v>
      </c>
      <c r="D272" s="45" t="s">
        <v>12</v>
      </c>
      <c r="E272" s="46" t="s">
        <v>19</v>
      </c>
      <c r="F272" s="47" t="s">
        <v>259</v>
      </c>
      <c r="G272" s="65">
        <v>204166.67</v>
      </c>
      <c r="H272" s="65">
        <v>0</v>
      </c>
      <c r="I272" s="65">
        <v>204166.67</v>
      </c>
      <c r="J272" s="65">
        <v>0</v>
      </c>
      <c r="K272" s="65">
        <v>36427.05</v>
      </c>
      <c r="L272" s="65">
        <v>204166.67</v>
      </c>
    </row>
    <row r="273" spans="1:12" ht="13.5" thickBot="1">
      <c r="A273" s="3" t="s">
        <v>4</v>
      </c>
      <c r="B273" s="3" t="s">
        <v>4</v>
      </c>
      <c r="C273" s="3" t="s">
        <v>4</v>
      </c>
      <c r="D273" s="3" t="s">
        <v>4</v>
      </c>
      <c r="E273" s="3" t="s">
        <v>4</v>
      </c>
      <c r="F273" s="8" t="s">
        <v>260</v>
      </c>
      <c r="G273" s="59">
        <f>G10+G55+G117+G215+G225+G236+G256+G259+G262</f>
        <v>34648544.599999994</v>
      </c>
      <c r="H273" s="60">
        <f>H10+H55+H117+H215+H225+H236+H256+H259+H262</f>
        <v>-1705808.32</v>
      </c>
      <c r="I273" s="59">
        <f>I10+I55+I117+I215+I225+I236+I256+I259+I262</f>
        <v>32942736.28000001</v>
      </c>
      <c r="J273" s="59">
        <f>J10+J55+J117+J215+J225+J236+J256+J259+J262</f>
        <v>39683310.36</v>
      </c>
      <c r="K273" s="59">
        <f>K10+K55+K117+K215+K225+K236+K256+K259+K262</f>
        <v>36068065.99000001</v>
      </c>
      <c r="L273" s="60">
        <f>L10+L55+L117+L215+L225+L236+L256+L259+L262</f>
        <v>-6740574.08</v>
      </c>
    </row>
    <row r="275" spans="7:12" ht="12.75">
      <c r="G275" s="13"/>
      <c r="H275" s="14"/>
      <c r="I275" s="13"/>
      <c r="J275" s="13"/>
      <c r="K275" s="13"/>
      <c r="L275" s="13"/>
    </row>
    <row r="276" spans="7:12" ht="12.75">
      <c r="G276" s="15"/>
      <c r="H276" s="15"/>
      <c r="I276" s="15"/>
      <c r="J276" s="15"/>
      <c r="K276" s="15"/>
      <c r="L276" s="15"/>
    </row>
    <row r="277" spans="7:12" ht="12.75">
      <c r="G277" s="16"/>
      <c r="H277" s="16"/>
      <c r="I277" s="16"/>
      <c r="J277" s="16"/>
      <c r="K277" s="16"/>
      <c r="L277" s="16"/>
    </row>
  </sheetData>
  <sheetProtection/>
  <mergeCells count="4">
    <mergeCell ref="A2:L2"/>
    <mergeCell ref="A3:L3"/>
    <mergeCell ref="A4:L4"/>
    <mergeCell ref="A5:L5"/>
  </mergeCells>
  <printOptions/>
  <pageMargins left="0.8" right="0.8" top="1" bottom="1" header="0.5" footer="0.5"/>
  <pageSetup horizontalDpi="600" verticalDpi="600" orientation="portrait" r:id="rId2"/>
  <ignoredErrors>
    <ignoredError sqref="G31 G40:L40 H31:L31 G57:L57 G68:L68 G78:L7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2021-09-30T15:29:17Z</dcterms:created>
  <dcterms:modified xsi:type="dcterms:W3CDTF">2021-11-11T16:43:16Z</dcterms:modified>
  <cp:category/>
  <cp:version/>
  <cp:contentType/>
  <cp:contentStatus/>
</cp:coreProperties>
</file>